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\\cm-porto\documentos\DMSM\DMGI\Geral\1. GESTÃO_PROCEDIMENTOS\9. Documentos\DMDU\Quadros sinóticos\"/>
    </mc:Choice>
  </mc:AlternateContent>
  <workbookProtection workbookAlgorithmName="SHA-512" workbookHashValue="1V5kuWR7e0vUD49lrlUpLphTt9hiTvYge3KQBIQXCLRdcmQUJS7G3myGIqhWEN8rCLdOXla+SPC/U6FOoMD33Q==" workbookSaltValue="cuBSBT8b3T8ntjzj9YUpcA==" workbookSpinCount="100000" lockStructure="1"/>
  <bookViews>
    <workbookView xWindow="-105" yWindow="-105" windowWidth="21915" windowHeight="8550"/>
  </bookViews>
  <sheets>
    <sheet name=" QS" sheetId="1" r:id="rId1"/>
    <sheet name="Folha1" sheetId="3" state="hidden" r:id="rId2"/>
  </sheets>
  <definedNames>
    <definedName name="_xlnm._FilterDatabase" localSheetId="0" hidden="1">' QS'!$A$30:$D$33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" i="1" l="1"/>
  <c r="H101" i="1"/>
  <c r="G100" i="1"/>
  <c r="G101" i="1"/>
  <c r="B78" i="1" l="1"/>
  <c r="E101" i="1"/>
  <c r="D101" i="1"/>
  <c r="D100" i="1"/>
  <c r="A252" i="1" l="1"/>
  <c r="A20" i="1"/>
  <c r="F101" i="1"/>
  <c r="H93" i="1"/>
  <c r="H94" i="1"/>
  <c r="H87" i="1"/>
  <c r="G76" i="1"/>
  <c r="G77" i="1"/>
  <c r="E76" i="1"/>
  <c r="E77" i="1"/>
  <c r="H77" i="1" l="1"/>
  <c r="H76" i="1"/>
  <c r="E68" i="1"/>
  <c r="E69" i="1"/>
  <c r="E70" i="1"/>
  <c r="E71" i="1"/>
  <c r="E72" i="1"/>
  <c r="E73" i="1"/>
  <c r="E74" i="1"/>
  <c r="E64" i="1"/>
  <c r="E65" i="1"/>
  <c r="E66" i="1"/>
  <c r="E63" i="1"/>
  <c r="A14" i="1" l="1"/>
  <c r="E176" i="1"/>
  <c r="E233" i="1" l="1"/>
  <c r="E218" i="1"/>
  <c r="E225" i="1"/>
  <c r="E210" i="1"/>
  <c r="E213" i="1" l="1"/>
  <c r="E212" i="1"/>
  <c r="E211" i="1"/>
  <c r="E235" i="1"/>
  <c r="E234" i="1"/>
  <c r="E227" i="1"/>
  <c r="E226" i="1"/>
  <c r="D236" i="1" l="1"/>
  <c r="E236" i="1" s="1"/>
  <c r="D231" i="1"/>
  <c r="D230" i="1"/>
  <c r="E230" i="1" s="1"/>
  <c r="D221" i="1"/>
  <c r="E221" i="1" s="1"/>
  <c r="D216" i="1"/>
  <c r="D215" i="1"/>
  <c r="E215" i="1" s="1"/>
  <c r="D299" i="1" l="1"/>
  <c r="F299" i="1"/>
  <c r="B299" i="1"/>
  <c r="E228" i="1" l="1"/>
  <c r="E219" i="1" l="1"/>
  <c r="E51" i="1"/>
  <c r="G113" i="1"/>
  <c r="H291" i="1" l="1"/>
  <c r="H301" i="1"/>
  <c r="H302" i="1"/>
  <c r="H292" i="1"/>
  <c r="H293" i="1"/>
  <c r="H294" i="1"/>
  <c r="H290" i="1"/>
  <c r="D161" i="1"/>
  <c r="G105" i="1"/>
  <c r="G108" i="1"/>
  <c r="G109" i="1"/>
  <c r="G104" i="1"/>
  <c r="G116" i="1" s="1"/>
  <c r="H116" i="1" s="1"/>
  <c r="H83" i="1"/>
  <c r="H84" i="1"/>
  <c r="H86" i="1"/>
  <c r="H88" i="1"/>
  <c r="H91" i="1"/>
  <c r="H95" i="1"/>
  <c r="H96" i="1"/>
  <c r="H97" i="1"/>
  <c r="H82" i="1"/>
  <c r="G64" i="1"/>
  <c r="H64" i="1" s="1"/>
  <c r="G65" i="1"/>
  <c r="H65" i="1" s="1"/>
  <c r="G66" i="1"/>
  <c r="H66" i="1" s="1"/>
  <c r="G68" i="1"/>
  <c r="H68" i="1" s="1"/>
  <c r="G69" i="1"/>
  <c r="H69" i="1" s="1"/>
  <c r="G70" i="1"/>
  <c r="G71" i="1"/>
  <c r="H71" i="1" s="1"/>
  <c r="G72" i="1"/>
  <c r="H72" i="1" s="1"/>
  <c r="G73" i="1"/>
  <c r="H73" i="1" s="1"/>
  <c r="G74" i="1"/>
  <c r="H74" i="1" s="1"/>
  <c r="G63" i="1"/>
  <c r="H63" i="1" s="1"/>
  <c r="D165" i="1"/>
  <c r="D164" i="1"/>
  <c r="D163" i="1"/>
  <c r="C165" i="1"/>
  <c r="E165" i="1" s="1"/>
  <c r="C164" i="1"/>
  <c r="C163" i="1"/>
  <c r="H70" i="1" l="1"/>
  <c r="E164" i="1"/>
  <c r="E163" i="1"/>
  <c r="D166" i="1" s="1"/>
  <c r="A250" i="1"/>
  <c r="E220" i="1"/>
  <c r="F33" i="1"/>
  <c r="C67" i="1"/>
  <c r="C78" i="1" s="1"/>
  <c r="D107" i="1" s="1"/>
  <c r="D106" i="1" s="1"/>
  <c r="D67" i="1"/>
  <c r="D78" i="1" s="1"/>
  <c r="F67" i="1"/>
  <c r="F78" i="1" s="1"/>
  <c r="B67" i="1"/>
  <c r="C133" i="1"/>
  <c r="C140" i="1" s="1"/>
  <c r="E100" i="1"/>
  <c r="F100" i="1"/>
  <c r="E36" i="1"/>
  <c r="H100" i="1" l="1"/>
  <c r="E67" i="1"/>
  <c r="E78" i="1" s="1"/>
  <c r="E166" i="1"/>
  <c r="G67" i="1"/>
  <c r="G78" i="1" s="1"/>
  <c r="A124" i="1"/>
  <c r="C107" i="1"/>
  <c r="C106" i="1" s="1"/>
  <c r="H67" i="1" l="1"/>
  <c r="H78" i="1" s="1"/>
  <c r="A80" i="1" s="1"/>
  <c r="A79" i="1"/>
  <c r="A123" i="1" l="1"/>
  <c r="C149" i="1" l="1"/>
  <c r="F107" i="1"/>
  <c r="F106" i="1" s="1"/>
  <c r="E107" i="1" l="1"/>
  <c r="G107" i="1" s="1"/>
  <c r="G115" i="1" s="1"/>
  <c r="E106" i="1" l="1"/>
  <c r="D168" i="1"/>
  <c r="D171" i="1"/>
  <c r="E161" i="1"/>
  <c r="D160" i="1"/>
  <c r="C161" i="1"/>
  <c r="C160" i="1"/>
  <c r="D169" i="1" l="1"/>
  <c r="E214" i="1"/>
  <c r="E229" i="1"/>
  <c r="E160" i="1"/>
  <c r="G106" i="1"/>
  <c r="D167" i="1"/>
  <c r="D170" i="1" s="1"/>
  <c r="D133" i="1" l="1"/>
  <c r="D140" i="1" s="1"/>
  <c r="E40" i="1" l="1"/>
  <c r="E53" i="1" s="1"/>
  <c r="G149" i="1" l="1"/>
  <c r="F149" i="1"/>
  <c r="D149" i="1"/>
  <c r="E47" i="1" l="1"/>
</calcChain>
</file>

<file path=xl/sharedStrings.xml><?xml version="1.0" encoding="utf-8"?>
<sst xmlns="http://schemas.openxmlformats.org/spreadsheetml/2006/main" count="300" uniqueCount="264">
  <si>
    <t>Quadro Sinótico</t>
  </si>
  <si>
    <t>Requerente:</t>
  </si>
  <si>
    <t>Não</t>
  </si>
  <si>
    <t>Área Central</t>
  </si>
  <si>
    <t>Área Ocidental e Arco Exterior</t>
  </si>
  <si>
    <t>Área Oriental</t>
  </si>
  <si>
    <t>Selecionar uma das opções</t>
  </si>
  <si>
    <t>Categoria de Espaço</t>
  </si>
  <si>
    <t>Sim</t>
  </si>
  <si>
    <t>Atividades Económicas Tipo I</t>
  </si>
  <si>
    <t>Atividades Económicas Tipo II</t>
  </si>
  <si>
    <t>Área Histórica</t>
  </si>
  <si>
    <t>Área de Frente Urbana Contínua de Tipo I</t>
  </si>
  <si>
    <t>Área de Frente Urbana Contínua de Tipo II</t>
  </si>
  <si>
    <t>Área de Edifícios de Tipo Moradia</t>
  </si>
  <si>
    <t>Área de Blocos Isolados de Implantação Livre</t>
  </si>
  <si>
    <t>Área de Atividades Económicas Tipo I</t>
  </si>
  <si>
    <t>Área de Atividades Económicas Tipo II</t>
  </si>
  <si>
    <t>Área Verde de Fruição Coletiva</t>
  </si>
  <si>
    <t>Área Verde Associada a Equipamento</t>
  </si>
  <si>
    <t>Área Verde Lúdico-Produtiva</t>
  </si>
  <si>
    <t>Área Verde de Proteção e Enquadramento</t>
  </si>
  <si>
    <t>Área de Frente Atlântica e Ribeirinha</t>
  </si>
  <si>
    <t>Área de Equipamentos</t>
  </si>
  <si>
    <t>Área de Infraestruturas</t>
  </si>
  <si>
    <t>Espaços Urbanos de Baixa Densidade</t>
  </si>
  <si>
    <t>Obras de reconstrução</t>
  </si>
  <si>
    <t>Obras de alteração</t>
  </si>
  <si>
    <t>Obras de ampliação</t>
  </si>
  <si>
    <t>Obras de alteração e ampliação</t>
  </si>
  <si>
    <t>Obras de reconstrução e ampliação</t>
  </si>
  <si>
    <r>
      <t>1. Operação Urbanística</t>
    </r>
    <r>
      <rPr>
        <b/>
        <sz val="9"/>
        <color rgb="FF00B050"/>
        <rFont val="Arial"/>
        <family val="2"/>
      </rPr>
      <t xml:space="preserve"> </t>
    </r>
  </si>
  <si>
    <t>Obras de edificação</t>
  </si>
  <si>
    <t>TOTAL</t>
  </si>
  <si>
    <t>Interiores</t>
  </si>
  <si>
    <t>Confinantes com a via pública</t>
  </si>
  <si>
    <t>Anexo 1</t>
  </si>
  <si>
    <t>Privado</t>
  </si>
  <si>
    <t>Público</t>
  </si>
  <si>
    <t>N.º de lugares</t>
  </si>
  <si>
    <t>Observações</t>
  </si>
  <si>
    <t>Assinatura</t>
  </si>
  <si>
    <t>Local da pretensão:</t>
  </si>
  <si>
    <t xml:space="preserve">O técnico autor do projeto                                                                         </t>
  </si>
  <si>
    <t xml:space="preserve">Data: </t>
  </si>
  <si>
    <t>Índice de edificação, na categoria referida</t>
  </si>
  <si>
    <t>Anexo 2</t>
  </si>
  <si>
    <t>(Preencher apenas nas situações em que a parcela inclui áreas com condicionantes biofísicas)</t>
  </si>
  <si>
    <t>Obras de construção</t>
  </si>
  <si>
    <t>Baixa</t>
  </si>
  <si>
    <t>Corujeira</t>
  </si>
  <si>
    <t>Foz Velha</t>
  </si>
  <si>
    <t>Lapa</t>
  </si>
  <si>
    <t>Azevedo</t>
  </si>
  <si>
    <t>Campanhã-Estação</t>
  </si>
  <si>
    <t>Lordelo do Ouro</t>
  </si>
  <si>
    <t>Massarelos</t>
  </si>
  <si>
    <t>Bonfim</t>
  </si>
  <si>
    <t>Centro Histórico do Porto</t>
  </si>
  <si>
    <t>Obras de demolição e construção</t>
  </si>
  <si>
    <t>REGRAS DE PREENCHIMENTO / CONCEITOS</t>
  </si>
  <si>
    <t>Antes da intervenção</t>
  </si>
  <si>
    <t>Após a intervenção</t>
  </si>
  <si>
    <r>
      <t xml:space="preserve">          Caso tenha selecionado </t>
    </r>
    <r>
      <rPr>
        <b/>
        <sz val="8"/>
        <color theme="1"/>
        <rFont val="Arial"/>
        <family val="2"/>
      </rPr>
      <t>Sim:</t>
    </r>
  </si>
  <si>
    <t>Obras de demolição</t>
  </si>
  <si>
    <t>4. Cedências</t>
  </si>
  <si>
    <t xml:space="preserve">13. Perequação / Edificabilidade </t>
  </si>
  <si>
    <t>14. Outros dados</t>
  </si>
  <si>
    <t>14.1. Prazo de execução das obras (dias)</t>
  </si>
  <si>
    <t>14.3. Estimativa orçamental da obra de edificação (€)</t>
  </si>
  <si>
    <t xml:space="preserve">         14.4.1. Custo das obras de infraestrutura local 
                      a cargo do promotor (OUL) (€)</t>
  </si>
  <si>
    <t xml:space="preserve">         14.4.2. Custo das obras de infraestrutura geral 
                      a cargo do promotor (OUG) (€)</t>
  </si>
  <si>
    <r>
      <t>4.1. INFRAESTRUTURA LOCAL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</si>
  <si>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4.1.1. Áreas Verdes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</si>
  <si>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4.1.2. Infraestruturas viárias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</si>
  <si>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4.2.1. Áreas Verdes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</si>
  <si>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4.2.2. Infraestruturas viárias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</si>
  <si>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4.2.3. Equipamentos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</si>
  <si>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>4.3. Área de cedência com a edificabilidade em excesso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</si>
  <si>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13.1. Edificabilidade Abstrata (EA)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</si>
  <si>
    <r>
      <t>13.3. Acréscimo de área de edificação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</si>
  <si>
    <r>
      <t>Área do terreno, na categoria referida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</si>
  <si>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>Área de implantação, na categoria referida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</si>
  <si>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Área de impermeabilização, na categoria referida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</si>
  <si>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>Área de edificação, na categoria referida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</si>
  <si>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Anexo 3</t>
  </si>
  <si>
    <t>Tipologia</t>
  </si>
  <si>
    <t>N.º de lugares de estacionamento</t>
  </si>
  <si>
    <t>Identificação do(s) fogo(s)</t>
  </si>
  <si>
    <t>Acréscimo face à Pré - existência</t>
  </si>
  <si>
    <t>Existente a manter 
( M )</t>
  </si>
  <si>
    <t>Demolir 
( D )</t>
  </si>
  <si>
    <t>Alterar/Reconstruir 
(A)</t>
  </si>
  <si>
    <t>Pré-existência
(D + M + A)</t>
  </si>
  <si>
    <t>Construir/Ampliar 
( C )</t>
  </si>
  <si>
    <t>Consultar: Carta complementar  - Carta de zonamento perequativo</t>
  </si>
  <si>
    <t>Demolir 
(D)</t>
  </si>
  <si>
    <t>Existente a manter
(M)</t>
  </si>
  <si>
    <t>Construir/Ampliar 
(C)</t>
  </si>
  <si>
    <t>2.1. Carta de Qualificação do Solo do PDM</t>
  </si>
  <si>
    <r>
      <rPr>
        <sz val="9"/>
        <color theme="1"/>
        <rFont val="Arial"/>
        <family val="2"/>
      </rPr>
      <t xml:space="preserve">2.2. </t>
    </r>
    <r>
      <rPr>
        <sz val="8"/>
        <color theme="1"/>
        <rFont val="Arial"/>
        <family val="2"/>
      </rPr>
      <t xml:space="preserve">O prédio encontra-se inserido, na Carta de Qualificação do Solo do PDM, em duas ou mais categorias de espaço ou incide em Corredor Verde? </t>
    </r>
  </si>
  <si>
    <t>2.3. Localiza-se em área de "Zonamento Inclusivo"</t>
  </si>
  <si>
    <t>2.4. Unidade Territorial (UT)</t>
  </si>
  <si>
    <t>2.5. Área com condicionantes biofísicas</t>
  </si>
  <si>
    <t>2.6. Área de atividades económicas</t>
  </si>
  <si>
    <t>2.7. O prédio insere-se em ARU?</t>
  </si>
  <si>
    <t>Nº de pisos abaixo e acima da cota de soleira por edifício:</t>
  </si>
  <si>
    <t>Cércea por edifício :</t>
  </si>
  <si>
    <t>2. Enquadramento</t>
  </si>
  <si>
    <t>3. Caraterísticas do prédio</t>
  </si>
  <si>
    <r>
      <t>5. Pré-existência legalmente constituída</t>
    </r>
    <r>
      <rPr>
        <b/>
        <sz val="7"/>
        <color theme="1"/>
        <rFont val="Arial"/>
        <family val="2"/>
      </rPr>
      <t xml:space="preserve"> </t>
    </r>
  </si>
  <si>
    <t>6.1.1 Habitação unifamiliar, excluindo aparcamento em cave</t>
  </si>
  <si>
    <t xml:space="preserve">6.1.2. Habitação coletiva </t>
  </si>
  <si>
    <t>6.1.3. Habitação acessível</t>
  </si>
  <si>
    <t>6.1.4. Habitação social e/ou a custos controlados</t>
  </si>
  <si>
    <t>6.2. Comércio</t>
  </si>
  <si>
    <t xml:space="preserve">6.3. Serviços </t>
  </si>
  <si>
    <t>6.4. Armazém</t>
  </si>
  <si>
    <t>6.5. Indústria</t>
  </si>
  <si>
    <t>6.6. Anexos e aparcamento acima do solo</t>
  </si>
  <si>
    <t>6.7. Telheiros e alpendres</t>
  </si>
  <si>
    <t>6.8.  Terraços cobertos</t>
  </si>
  <si>
    <t>7.1. Aparcamento instalado nas caves dos edifícios</t>
  </si>
  <si>
    <t>7.2 Arrecadações em cave, afetas às diversas unidades de utilização do edifício (não aplicável a habitação unifamiliar)</t>
  </si>
  <si>
    <t>7.3. Áreas técnicas acima ou abaixo do solo</t>
  </si>
  <si>
    <t xml:space="preserve">7.4. Varandas não envidraçadas cobertas </t>
  </si>
  <si>
    <t>7.6. Terraços descobertos</t>
  </si>
  <si>
    <t xml:space="preserve">7.7. Varandas descobertas </t>
  </si>
  <si>
    <t>7.9. Sotão ou outras áreas sem pé-direito regulamentar</t>
  </si>
  <si>
    <t>7.10. Piscinas descobertas</t>
  </si>
  <si>
    <t xml:space="preserve">7.11 Terraços </t>
  </si>
  <si>
    <t>8. Caraterização da operação urbanística</t>
  </si>
  <si>
    <r>
      <t>8.1. Área de impermeabilização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</si>
  <si>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8.2. Área de implantação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</si>
  <si>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8.3. Área de construção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</si>
  <si>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8.4. Área de edificação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</si>
  <si>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t>8.5. Volumetria (m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</si>
  <si>
    <t>8.6. Cércea (m) *</t>
  </si>
  <si>
    <t>8.8. Índice de edificação</t>
  </si>
  <si>
    <t>6.1.5. Total - Habitação</t>
  </si>
  <si>
    <r>
      <t>3.2. Área do terreno sítuado até 30 metros da via infraestruturada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</si>
  <si>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r>
      <rPr>
        <b/>
        <sz val="6"/>
        <color theme="0" tint="-0.499984740745262"/>
        <rFont val="Arial"/>
        <family val="2"/>
      </rPr>
      <t>1</t>
    </r>
    <r>
      <rPr>
        <sz val="6"/>
        <color theme="0" tint="-0.499984740745262"/>
        <rFont val="Arial"/>
        <family val="2"/>
      </rPr>
      <t xml:space="preserve"> Deve corresponder à área descrita na Certidão da Conservatória do Registo Predial. 
Em caso de desconformidade face ao levantamento topográfico, deverá proceder previamente à sua retificação na conservatória.</t>
    </r>
  </si>
  <si>
    <r>
      <rPr>
        <b/>
        <sz val="6"/>
        <color theme="0" tint="-0.499984740745262"/>
        <rFont val="Arial"/>
        <family val="2"/>
      </rPr>
      <t xml:space="preserve">2. </t>
    </r>
    <r>
      <rPr>
        <sz val="6"/>
        <color theme="0" tint="-0.499984740745262"/>
        <rFont val="Arial"/>
        <family val="2"/>
      </rPr>
      <t>Infraestruturas referidas no n.º 3 do artigo 6º do RPEEU</t>
    </r>
  </si>
  <si>
    <r>
      <rPr>
        <b/>
        <sz val="6"/>
        <color theme="0" tint="-0.499984740745262"/>
        <rFont val="Arial"/>
        <family val="2"/>
      </rPr>
      <t xml:space="preserve">
3. </t>
    </r>
    <r>
      <rPr>
        <sz val="6"/>
        <color theme="0" tint="-0.499984740745262"/>
        <rFont val="Arial"/>
        <family val="2"/>
      </rPr>
      <t xml:space="preserve">Somatório da área de cedência para infraestrutura geral e ainda, quando prevista, da área de cedência com a edificabilidade em excesso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6"/>
        <color theme="0" tint="-0.499984740745262"/>
        <rFont val="Arial"/>
        <family val="2"/>
      </rPr>
      <t>4.</t>
    </r>
    <r>
      <rPr>
        <sz val="6"/>
        <color theme="0" tint="-0.499984740745262"/>
        <rFont val="Arial"/>
        <family val="2"/>
      </rPr>
      <t xml:space="preserve"> Caso aplicável, se não for prevista habitação acessível na presente operação urbanística</t>
    </r>
  </si>
  <si>
    <t>9. Número de fogos, unidades funcionais ou frações por uso</t>
  </si>
  <si>
    <t xml:space="preserve">9.1. Habitação </t>
  </si>
  <si>
    <t xml:space="preserve">    9.1.1. Habitação unifamiliar</t>
  </si>
  <si>
    <t xml:space="preserve">    9.1.2. Habitação coletiva</t>
  </si>
  <si>
    <t xml:space="preserve">    9.1.3. Habitação acessível</t>
  </si>
  <si>
    <t xml:space="preserve">    9.1.4. Habitação social e/ou a custos controlados</t>
  </si>
  <si>
    <t>9.2. Comércio</t>
  </si>
  <si>
    <t xml:space="preserve">9.3. Serviços </t>
  </si>
  <si>
    <t>9.4. Armazém</t>
  </si>
  <si>
    <t>9.5. Indústria</t>
  </si>
  <si>
    <r>
      <t xml:space="preserve">10. Alteração de uso </t>
    </r>
    <r>
      <rPr>
        <sz val="7"/>
        <color theme="1"/>
        <rFont val="Arial"/>
        <family val="2"/>
      </rPr>
      <t>(preencher quando aplicável)</t>
    </r>
  </si>
  <si>
    <t xml:space="preserve">11. Estacionamento </t>
  </si>
  <si>
    <t>11.1. Coberto</t>
  </si>
  <si>
    <t>11.2. Descoberto</t>
  </si>
  <si>
    <t>12. Muros</t>
  </si>
  <si>
    <t>12.1. Extensão (ml)</t>
  </si>
  <si>
    <t>12.2. Altura máxima no interior do terreno (m)</t>
  </si>
  <si>
    <t>12.3. Altura máxima no exterior do terreno (m)</t>
  </si>
  <si>
    <t>12.4. Altura da proteção superior (m)</t>
  </si>
  <si>
    <r>
      <t xml:space="preserve">Área do terreno abrangida pelo </t>
    </r>
    <r>
      <rPr>
        <u/>
        <sz val="9"/>
        <color rgb="FF000000"/>
        <rFont val="Arial"/>
        <family val="2"/>
      </rPr>
      <t>corredor verde</t>
    </r>
    <r>
      <rPr>
        <sz val="9"/>
        <color rgb="FF000000"/>
        <rFont val="Arial"/>
        <family val="2"/>
      </rPr>
      <t xml:space="preserve">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</si>
  <si>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r>
      <t xml:space="preserve">Área de impermeabilização no </t>
    </r>
    <r>
      <rPr>
        <u/>
        <sz val="9"/>
        <color rgb="FF000000"/>
        <rFont val="Arial"/>
        <family val="2"/>
      </rPr>
      <t>corredor verde</t>
    </r>
    <r>
      <rPr>
        <sz val="9"/>
        <color rgb="FF000000"/>
        <rFont val="Arial"/>
        <family val="2"/>
      </rPr>
      <t xml:space="preserve"> (m</t>
    </r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>)</t>
    </r>
  </si>
  <si>
    <t xml:space="preserve">Categoria de Espaço </t>
  </si>
  <si>
    <r>
      <t>Área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</t>
    </r>
  </si>
  <si>
    <r>
      <t>10.1. Área de edificação com alteração de uso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)</t>
    </r>
  </si>
  <si>
    <t>Resultante da operação
(M + A + C )</t>
  </si>
  <si>
    <t>Total
(M + A + C )</t>
  </si>
  <si>
    <t>Total
(M + A + C)</t>
  </si>
  <si>
    <t>* Nos campos 8.6 e 8.7 deve indicar os valores previstos em termos globais, por forma a compreender a cércea e o número de pisos resultantes para a operação urbanística. 
   Caso a pretensão envolva mais que um edifício deve discriminar:</t>
  </si>
  <si>
    <t>Anexo 4</t>
  </si>
  <si>
    <t>Global</t>
  </si>
  <si>
    <t>Fase 1</t>
  </si>
  <si>
    <t>Fase 2</t>
  </si>
  <si>
    <t>Fase 3</t>
  </si>
  <si>
    <t xml:space="preserve">     Abaixo da cota de soleira</t>
  </si>
  <si>
    <t xml:space="preserve">     Acima da cota de soleira</t>
  </si>
  <si>
    <r>
      <t>Área de impermeabilização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</si>
  <si>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de implantação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</si>
  <si>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de construção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</si>
  <si>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Área de edificação (m</t>
    </r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</t>
    </r>
  </si>
  <si>
    <r>
      <t>Volumetria (m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</si>
  <si>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t>N.º Fogos</t>
  </si>
  <si>
    <t>N.º Unidades Funcionais</t>
  </si>
  <si>
    <t>Prazo de execução da fase</t>
  </si>
  <si>
    <t xml:space="preserve">Cércea (m) </t>
  </si>
  <si>
    <r>
      <t xml:space="preserve">1. Operação Urbanística 
</t>
    </r>
    <r>
      <rPr>
        <sz val="7.5"/>
        <color rgb="FF000000"/>
        <rFont val="Arial"/>
        <family val="2"/>
      </rPr>
      <t xml:space="preserve">Definida nos termos do Decreto-Lei n.º 555/99, de 16 de dezembro com atual redação – RJUE.
</t>
    </r>
    <r>
      <rPr>
        <b/>
        <sz val="7.5"/>
        <color rgb="FF000000"/>
        <rFont val="Arial"/>
        <family val="2"/>
      </rPr>
      <t xml:space="preserve">2. Enquadramento
</t>
    </r>
    <r>
      <rPr>
        <sz val="7.5"/>
        <color rgb="FF000000"/>
        <rFont val="Arial"/>
        <family val="2"/>
      </rPr>
      <t xml:space="preserve">2.1. Carta de Qualificação do Solo do PDM
Cf. Carta de Qualificação do Solo do PDM.
2.2. O prédio encontra-se inserido, na Carta de Qualificação do Solo do PDM, em duas ou mais categorias de espaço ou incide em Corredor Verde?
Cf. Carta de Qualificação do Solo do PDM.
2.3. Localiza-se em área de "Zonamento Inclusivo"
Cf. Anexo 2 – Carta de Zonamento Inclusivo do RPEEU.
2.4. Unidade Territorial (UT)
Delimitadas no art.º 133.º do RPDM.
2.5. Área com condicionantes biofísicas
Áreas assinaladas na Carta Complementar – Carta de Zonamento Perequativo.
2.6. Área de atividades económicas
Áreas assinaladas na Planta de Ordenamento – Carta de Qualificação do Solo.
2.7. O prédio insere-se em ARU?
2.7.1. Qual?
Consultar as ARU em vigor no Município do Porto. 
</t>
    </r>
    <r>
      <rPr>
        <b/>
        <sz val="7.5"/>
        <color rgb="FF000000"/>
        <rFont val="Arial"/>
        <family val="2"/>
      </rPr>
      <t>3. Caraterísticas do prédio</t>
    </r>
    <r>
      <rPr>
        <sz val="7.5"/>
        <color rgb="FF000000"/>
        <rFont val="Arial"/>
        <family val="2"/>
      </rPr>
      <t xml:space="preserve">
3.1. Área total do terreno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Área de Solo - Conceito definido no Decreto Regulamentar n.º 5/2019, de 27 de setembro - Conceitos Técnicos nos domínios do Ordenamento do Território e do Urbanismo.</t>
    </r>
  </si>
  <si>
    <r>
      <t>4.2.1. Áreas Verdes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“Áreas verdes de acesso público” integradas na Carta da Estrutura Ecológica Municipal ou assinaladas como “áreas verdes de proteção e enquadramento” na Carta de Qualificação do Solo, deduzidas de 0,1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/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de AE em cada operação urbanística que as integre.
4.2.2. Infraestruturas viárias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Parte das vias assinaladas na Planta de Ordenamento como integrantes dos “Eixos urbanos estruturantes” e “Eixos urbanos complementares”, concretamente: 
i) Os troços viários sem construção adjacente em extensão ≥ 50m; 
ii) A área dos troços viários com construção adjacente que exceda um perfil transversal de 12m, quando a sua dimensão decorra de imposição municipal. 
4.2.3. Equipamentos ou outras infraestruturas urbanas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Áreas destinadas à concretização das intervenções identificadas no Quadro “Estimativa de investimento CMP para infraestrutura geral”, do Nº III do Anexo 3 do RPEEU.
4.3. Área de cedência com a edificabilidade em excesso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Conceito definido no Artigo 135.º do RPDM. Corresponde à área cedida equivalente à edificabilidade concreta estabelecida no âmbito da operação urbanística subtraída da já existente, no caso de ser superior à edificabilidade abstrata.
4.4. Ce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A cedência efetiva para infraestrutura geral, em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, acrescida da cedência de terreno com edificabilidade.
4.5. Área de cedência da parcela/fração localizada na área de "zonamento inclusivo" com edificabilidade destinada a habitação acessível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)
Conceito definido no Artigo 142.º do RPDM. 
Habitação acessível - alojamentos para arrendamento habitacional, nos termos do Programa de Arrendamento Acessível, que visa promover uma oferta alargada de habitação para arrendamento abaixo dos valores de mercado.
</t>
    </r>
  </si>
  <si>
    <r>
      <t xml:space="preserve">
8.2. Área de implantação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Conceito definido no Decreto Regulamentar n.º 5/2019, de 27 de setembro - Conceitos Técnicos nos domínios do Ordenamento do Território e do Urbanismo.
8.3. Área de construção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Campo automático, definido no n.º 7.
8.4. Área de edificação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Campo automático, definido no n.º 6.
8.5. Volumetria (m</t>
    </r>
    <r>
      <rPr>
        <vertAlign val="superscript"/>
        <sz val="7.5"/>
        <color rgb="FF000000"/>
        <rFont val="Arial"/>
        <family val="2"/>
      </rPr>
      <t>3</t>
    </r>
    <r>
      <rPr>
        <sz val="7.5"/>
        <color rgb="FF000000"/>
        <rFont val="Arial"/>
        <family val="2"/>
      </rPr>
      <t>)
Conceito definido no Decreto Regulamentar n.º 5/2019, de 27 de setembro - Conceitos Técnicos nos domínios do Ordenamento do Território e do Urbanismo.
8.6. Cércea (m)
A dimensão vertical da construção, medida a partir do ponto de cota média do terreno marginal ao alinhamento da fachada até à linha superior do beirado, platibanda ou guarda do terraço, incluindo andares recuados mas excluindo acessórios: chaminés, casa de máquinas de ascensores, depósitos de água, etc.
8.7. Número total de pisos
Conceito definido no Decreto Regulamentar n.º 5/2019, de 27 de setembro - Conceitos Técnicos nos domínios do Ordenamento do Território e do Urbanismo.
8.8. Índice de edificação
Conceito definido no Artigo 3.º do RPDM.
Razão entre área de edificação, excluídas dos equipamentos de utilização coletiva a ceder ao domínio municipal, e a área da(s) parcela(s), ou a área do plano (categoria de espaço, unidade operativa de planeamento e gestão, plano de urbanização, plano de pormenor ou unidade de execução) a que se reporta.
8.9. Índice de impermeabilização
Conceito definido no Decreto Regulamentar n.º 5/2019, de 27 de setembro - Conceitos Técnicos nos domínios do Ordenamento do Território e do Urbanismo.
(...)</t>
    </r>
  </si>
  <si>
    <r>
      <rPr>
        <b/>
        <sz val="7.5"/>
        <color rgb="FF000000"/>
        <rFont val="Arial"/>
        <family val="2"/>
      </rPr>
      <t xml:space="preserve">
5.  Preexistência legalmente constituída
</t>
    </r>
    <r>
      <rPr>
        <sz val="7.5"/>
        <color rgb="FF000000"/>
        <rFont val="Arial"/>
        <family val="2"/>
      </rPr>
      <t>5.1. Área de edificação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)
Conceito definido no Artigo 3.º do RPDM (ver 6.).
</t>
    </r>
    <r>
      <rPr>
        <b/>
        <sz val="7.5"/>
        <color rgb="FF000000"/>
        <rFont val="Arial"/>
        <family val="2"/>
      </rPr>
      <t>6. Áreas de edificação (m</t>
    </r>
    <r>
      <rPr>
        <b/>
        <vertAlign val="superscript"/>
        <sz val="7.5"/>
        <color rgb="FF000000"/>
        <rFont val="Arial"/>
        <family val="2"/>
      </rPr>
      <t>2</t>
    </r>
    <r>
      <rPr>
        <b/>
        <sz val="7.5"/>
        <color rgb="FF000000"/>
        <rFont val="Arial"/>
        <family val="2"/>
      </rPr>
      <t>)</t>
    </r>
    <r>
      <rPr>
        <sz val="7.5"/>
        <color rgb="FF000000"/>
        <rFont val="Arial"/>
        <family val="2"/>
      </rPr>
      <t xml:space="preserve"> 
Conceito definido no Artigo 3.º do RPDM.
ae - o somatório da área de cada um dos pisos, expresso em metros quadrados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), de todos os edifícios que existem ou podem ser realizados na(s) parcela(s), com exclusão de: 
i. Terraços descobertos, varandas, desde que não envidraçadas, e balcões abertos para o exterior; 
ii. Espaços livres de uso público cobertos pelas edificações; 
iii. Sótão sem pé-direito regulamentar para fins habitacionais; 
iv. Arrecadações em cave afetas às diversas unidades de utilização do edifício; 
v. Estacionamento instalado nas caves dos edifícios; 
vi. Áreas técnicas acima ou abaixo do solo (posto de transformação, central térmica, compartimentos de recolha de lixo, casa das máquinas dos elevadores, depósitos de água e central de bombagem, entre outras). 
</t>
    </r>
    <r>
      <rPr>
        <b/>
        <sz val="7.5"/>
        <color rgb="FF000000"/>
        <rFont val="Arial"/>
        <family val="2"/>
      </rPr>
      <t>7. Áreas de construção / Outras áreas</t>
    </r>
    <r>
      <rPr>
        <sz val="7.5"/>
        <color rgb="FF000000"/>
        <rFont val="Arial"/>
        <family val="2"/>
      </rPr>
      <t xml:space="preserve">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Áreas de construção (7.1. a 7.5.)
Conceito definido no Decreto Regulamentar n.º 5/2019, de 27 de setembro - Conceitos Técnicos nos domínios do Ordenamento do Território e do Urbanismo.
Outras áreas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)  (7.6. a 7.10.)
Áreas não contabilizadas na área total de construção e/ou elementos arquitetónicos sobre o domínio público
</t>
    </r>
    <r>
      <rPr>
        <b/>
        <sz val="7.5"/>
        <color rgb="FF000000"/>
        <rFont val="Arial"/>
        <family val="2"/>
      </rPr>
      <t xml:space="preserve">8. Caraterização da operação urbanística
</t>
    </r>
    <r>
      <rPr>
        <sz val="7.5"/>
        <color rgb="FF000000"/>
        <rFont val="Arial"/>
        <family val="2"/>
      </rPr>
      <t>8.1. Área de impermeabilização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)
Conceito definido no Decreto Regulamentar n.º 5/2019, de 27 de setembro - Conceitos Técnicos nos domínios do Ordenamento do Território e do Urbanismo.
</t>
    </r>
  </si>
  <si>
    <t>(Preencher no caso de obras faseadas. Deverá preencher as colunas correspondentes às fases pretendidas)</t>
  </si>
  <si>
    <t xml:space="preserve">14.2. Execução faseada </t>
  </si>
  <si>
    <t xml:space="preserve">        14.2.1. Número da fase (para efeitos da proposta de deferimento)</t>
  </si>
  <si>
    <r>
      <rPr>
        <b/>
        <sz val="6"/>
        <color theme="0" tint="-0.499984740745262"/>
        <rFont val="Arial"/>
        <family val="2"/>
      </rPr>
      <t>5.</t>
    </r>
    <r>
      <rPr>
        <sz val="6"/>
        <color theme="0" tint="-0.499984740745262"/>
        <rFont val="Arial"/>
        <family val="2"/>
      </rPr>
      <t xml:space="preserve"> Para efeitos de cálculo do Índice de impermeabilização</t>
    </r>
  </si>
  <si>
    <r>
      <t>4.7. Área total do terreno após cedências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>)</t>
    </r>
  </si>
  <si>
    <r>
      <t>4.6. Área total do terreno após cedência para Infraestruturas viárias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</t>
    </r>
    <r>
      <rPr>
        <b/>
        <vertAlign val="superscript"/>
        <sz val="9"/>
        <color theme="1"/>
        <rFont val="Arial"/>
        <family val="2"/>
      </rPr>
      <t>5</t>
    </r>
  </si>
  <si>
    <r>
      <t>4.5. Área de cedência da parcela/fração localizada na área de "zonamento inclusivo" com edificabilidade destinada a habitação acessível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</t>
    </r>
    <r>
      <rPr>
        <b/>
        <vertAlign val="superscript"/>
        <sz val="9"/>
        <rFont val="Arial"/>
        <family val="2"/>
      </rPr>
      <t>4</t>
    </r>
  </si>
  <si>
    <r>
      <t>4.4. Ce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  <r>
      <rPr>
        <b/>
        <vertAlign val="superscript"/>
        <sz val="9"/>
        <rFont val="Arial"/>
        <family val="2"/>
      </rPr>
      <t>3</t>
    </r>
  </si>
  <si>
    <r>
      <t>4.2. INFRAESTRUTURA GERAL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  <r>
      <rPr>
        <b/>
        <vertAlign val="superscript"/>
        <sz val="9"/>
        <rFont val="Arial"/>
        <family val="2"/>
      </rPr>
      <t>2</t>
    </r>
  </si>
  <si>
    <r>
      <t>3.1. Área total do terreno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) </t>
    </r>
    <r>
      <rPr>
        <b/>
        <vertAlign val="superscript"/>
        <sz val="9"/>
        <rFont val="Arial"/>
        <family val="2"/>
      </rPr>
      <t>1</t>
    </r>
  </si>
  <si>
    <r>
      <t>5.1. Área de edificação pré-existente legalmente constituída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 </t>
    </r>
    <r>
      <rPr>
        <b/>
        <vertAlign val="superscript"/>
        <sz val="9"/>
        <color theme="0" tint="-0.499984740745262"/>
        <rFont val="Arial"/>
        <family val="2"/>
      </rPr>
      <t>6</t>
    </r>
  </si>
  <si>
    <r>
      <rPr>
        <b/>
        <sz val="6"/>
        <color theme="0" tint="-0.499984740745262"/>
        <rFont val="Arial"/>
        <family val="2"/>
      </rPr>
      <t>6</t>
    </r>
    <r>
      <rPr>
        <sz val="6"/>
        <color theme="0" tint="-0.499984740745262"/>
        <rFont val="Arial"/>
        <family val="2"/>
      </rPr>
      <t>. Respeita à área de edificação pré-existente no prédio. Caso exista título emitido, corresponde à "área de edificação" ou "área bruta de construção" descrita no mesmo.</t>
    </r>
  </si>
  <si>
    <t xml:space="preserve">     8.7.3. Total de pisos</t>
  </si>
  <si>
    <r>
      <t>7. Área de construção / Outras áreas (m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)</t>
    </r>
  </si>
  <si>
    <r>
      <t xml:space="preserve">Identificação dos Pisos </t>
    </r>
    <r>
      <rPr>
        <b/>
        <vertAlign val="superscript"/>
        <sz val="8"/>
        <color theme="0" tint="-0.499984740745262"/>
        <rFont val="Arial"/>
        <family val="2"/>
      </rPr>
      <t>7</t>
    </r>
  </si>
  <si>
    <r>
      <rPr>
        <b/>
        <sz val="6"/>
        <color theme="0" tint="-0.499984740745262"/>
        <rFont val="Arial"/>
        <family val="2"/>
      </rPr>
      <t>7</t>
    </r>
    <r>
      <rPr>
        <sz val="6"/>
        <color theme="0" tint="-0.499984740745262"/>
        <rFont val="Arial"/>
        <family val="2"/>
      </rPr>
      <t xml:space="preserve">. Nos termos do DR 5/2019, piso correspondente à cota de soleira (frequentemente designado por piso 0 ou piso do rés-do-chão) é designado piso 1. O primeiro piso abaixo da cota de soleira é designado por piso -1. </t>
    </r>
    <r>
      <rPr>
        <b/>
        <sz val="6"/>
        <color theme="1"/>
        <rFont val="Arial"/>
        <family val="2"/>
      </rPr>
      <t xml:space="preserve">  </t>
    </r>
  </si>
  <si>
    <r>
      <rPr>
        <b/>
        <sz val="6"/>
        <color theme="0" tint="-0.499984740745262"/>
        <rFont val="Arial"/>
        <family val="2"/>
      </rPr>
      <t xml:space="preserve">7. </t>
    </r>
    <r>
      <rPr>
        <sz val="6"/>
        <color theme="0" tint="-0.499984740745262"/>
        <rFont val="Arial"/>
        <family val="2"/>
      </rPr>
      <t>ae:   Área de edificação total, resultante de operação urbanística, incluindo a preexistente, nos termos do RPEEU.</t>
    </r>
  </si>
  <si>
    <r>
      <t xml:space="preserve">     </t>
    </r>
    <r>
      <rPr>
        <b/>
        <sz val="6"/>
        <color theme="0" tint="-0.499984740745262"/>
        <rFont val="Arial"/>
        <family val="2"/>
      </rPr>
      <t xml:space="preserve">8.  </t>
    </r>
    <r>
      <rPr>
        <sz val="6"/>
        <color theme="0" tint="-0.499984740745262"/>
        <rFont val="Arial"/>
        <family val="2"/>
      </rPr>
      <t>I:</t>
    </r>
    <r>
      <rPr>
        <b/>
        <sz val="6"/>
        <color theme="0" tint="-0.499984740745262"/>
        <rFont val="Arial"/>
        <family val="2"/>
      </rPr>
      <t xml:space="preserve">  </t>
    </r>
    <r>
      <rPr>
        <sz val="6"/>
        <color theme="0" tint="-0.499984740745262"/>
        <rFont val="Arial"/>
        <family val="2"/>
      </rPr>
      <t>Índice menor, estabelecido para o local, nos termos do artigo 134º do RPDM.</t>
    </r>
  </si>
  <si>
    <r>
      <t xml:space="preserve">13.6. Índice de Edificabilidade Abstrata (I) </t>
    </r>
    <r>
      <rPr>
        <b/>
        <vertAlign val="superscript"/>
        <sz val="9"/>
        <color theme="0" tint="-0.34998626667073579"/>
        <rFont val="Arial"/>
        <family val="2"/>
      </rPr>
      <t>8</t>
    </r>
  </si>
  <si>
    <r>
      <t>13.2. ae (m</t>
    </r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) </t>
    </r>
    <r>
      <rPr>
        <b/>
        <vertAlign val="superscript"/>
        <sz val="9"/>
        <color theme="0" tint="-0.499984740745262"/>
        <rFont val="Arial"/>
        <family val="2"/>
      </rPr>
      <t>7</t>
    </r>
  </si>
  <si>
    <r>
      <t xml:space="preserve">14.4. Custos a cargo do promotor (€) </t>
    </r>
    <r>
      <rPr>
        <b/>
        <vertAlign val="superscript"/>
        <sz val="9"/>
        <color theme="0" tint="-0.499984740745262"/>
        <rFont val="Arial"/>
        <family val="2"/>
      </rPr>
      <t>9</t>
    </r>
  </si>
  <si>
    <r>
      <t xml:space="preserve">14.5. Coeficiente de Localização (cL) </t>
    </r>
    <r>
      <rPr>
        <b/>
        <vertAlign val="superscript"/>
        <sz val="9"/>
        <color theme="0" tint="-0.34998626667073579"/>
        <rFont val="Arial"/>
        <family val="2"/>
      </rPr>
      <t>10</t>
    </r>
  </si>
  <si>
    <r>
      <rPr>
        <b/>
        <sz val="6"/>
        <color theme="0" tint="-0.499984740745262"/>
        <rFont val="Arial"/>
        <family val="2"/>
      </rPr>
      <t>10.</t>
    </r>
    <r>
      <rPr>
        <sz val="6"/>
        <color theme="0" tint="-0.499984740745262"/>
        <rFont val="Arial"/>
        <family val="2"/>
      </rPr>
      <t xml:space="preserve"> Coeficiente de localização fixado para o local, no quadro CIMI, nos termos dos artigos 5º e 7º do RPEEU</t>
    </r>
  </si>
  <si>
    <r>
      <t>(Preencher apenas nas situações em que o prédio se encontra inserido em corredor verde, ou em duas ou mais categorias de espaço</t>
    </r>
    <r>
      <rPr>
        <u/>
        <sz val="8"/>
        <color theme="1"/>
        <rFont val="Arial"/>
        <family val="2"/>
      </rPr>
      <t>)</t>
    </r>
  </si>
  <si>
    <r>
      <t>Área cedida para infraestrutura viárias, na categoria referida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</si>
  <si>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t xml:space="preserve">Área cedida para infraestrutura viárias, </t>
    </r>
    <r>
      <rPr>
        <u/>
        <sz val="9"/>
        <rFont val="Arial"/>
        <family val="2"/>
      </rPr>
      <t>no corredor verde</t>
    </r>
    <r>
      <rPr>
        <sz val="9"/>
        <rFont val="Arial"/>
        <family val="2"/>
      </rPr>
      <t xml:space="preserve">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</si>
  <si>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 Total Pisos</t>
  </si>
  <si>
    <r>
      <rPr>
        <b/>
        <u/>
        <sz val="9"/>
        <color theme="1"/>
        <rFont val="Calibri"/>
        <family val="2"/>
        <scheme val="minor"/>
      </rPr>
      <t>Número</t>
    </r>
    <r>
      <rPr>
        <sz val="8"/>
        <color theme="1"/>
        <rFont val="Calibri"/>
        <family val="2"/>
        <scheme val="minor"/>
      </rPr>
      <t xml:space="preserve"> de fogos / unidades funcionais</t>
    </r>
  </si>
  <si>
    <r>
      <rPr>
        <b/>
        <sz val="6"/>
        <color theme="0" tint="-0.499984740745262"/>
        <rFont val="Arial"/>
        <family val="2"/>
      </rPr>
      <t xml:space="preserve">9. </t>
    </r>
    <r>
      <rPr>
        <sz val="6"/>
        <color theme="0" tint="-0.499984740745262"/>
        <rFont val="Arial"/>
        <family val="2"/>
      </rPr>
      <t>Consultar Anexo 1 do RPEEU</t>
    </r>
  </si>
  <si>
    <r>
      <t>13.5. dae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</si>
  <si>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r>
      <rPr>
        <sz val="9"/>
        <rFont val="Arial"/>
        <family val="2"/>
      </rPr>
      <t>13.4. AE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</si>
  <si>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Início da fase sequente
(Descrever de forma sucinta. 
Exemplo: xx meses após conclusão da fase yy)</t>
  </si>
  <si>
    <r>
      <rPr>
        <b/>
        <sz val="8"/>
        <color theme="0" tint="-0.499984740745262"/>
        <rFont val="Arial"/>
        <family val="2"/>
      </rPr>
      <t>Nota</t>
    </r>
    <r>
      <rPr>
        <sz val="8"/>
        <color theme="0" tint="-0.499984740745262"/>
        <rFont val="Arial"/>
        <family val="2"/>
      </rPr>
      <t>: No caso de o prédio se localizar em mais do que duas categorias de solo, deverá reproduzir o presente Anexo em documento autónomo.</t>
    </r>
  </si>
  <si>
    <r>
      <rPr>
        <b/>
        <sz val="8"/>
        <color theme="0" tint="-0.499984740745262"/>
        <rFont val="Arial"/>
        <family val="2"/>
      </rPr>
      <t>Notas</t>
    </r>
    <r>
      <rPr>
        <sz val="8"/>
        <color theme="0" tint="-0.499984740745262"/>
        <rFont val="Arial"/>
        <family val="2"/>
      </rPr>
      <t>:  Na coluna "Identificação do(s) fogo(s)" pode indicar na mesma célula todos os fogos que tenham comulativamente a mesma tipologia, área e número de lugares de estacionamento. 
Caso não seja possível caraterizar todos os fogos no presente anexo deverá reproduzi-lo em documento autónomo.</t>
    </r>
  </si>
  <si>
    <r>
      <t>3.2. Área da parcela situada até 30 metros da via infraestruturada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)
Corresponde à área da parcela do terreno objeto de intervenção com frente para a via infraestruturada, situada até à distância de 30 m face à referida via. 
</t>
    </r>
    <r>
      <rPr>
        <b/>
        <sz val="7.5"/>
        <color rgb="FF000000"/>
        <rFont val="Arial"/>
        <family val="2"/>
      </rPr>
      <t xml:space="preserve">
4. Cedências</t>
    </r>
    <r>
      <rPr>
        <sz val="7.5"/>
        <color rgb="FF000000"/>
        <rFont val="Arial"/>
        <family val="2"/>
      </rPr>
      <t xml:space="preserve">
4.1. Infraestrutura local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A que, englobando todo o espaço público de circulação e de estadia, incluindo vias, estacionamento, praças e espaços verdes e os sistemas de abastecimento de água e de drenagem de águas residuais e pluviais, o sistema de recolha de resíduos sólidos urbanos, as redes de fornecimento de energia elétrica, iluminação pública, gás e telecomunicações, irá servir diretamente e sobretudo cada conjunto edificado.
4.1.1. Áreas Verdes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Áreas verdes propostas no âmbito da intervenção urbanística, que servem diretamente cada conjunto edificado.
4.1.2. Infraestruturas viárias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Vias que servem diretamente cada conjunto edificado.
4.2. Infraestrutura geral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a) Os espaços destinados a equipamento;
b) parte das vias assinaladas na Planta de Ordenamento como integrantes dos “Eixos urbanos estruturantes” e “Eixos urbanos complementares”, concretamente:
i) Os troços viários sem construção adjacente em extensão ≥ 50 m; 
ii) A área dos troços viários com construção adjacente que exceda um perfil transversal de 12 m, quando a sua dimensão decorra de imposição municipal.
c) As áreas verdes de acesso público integradas na Carta da Estrutura Ecológica Municipal ou assinaladas como “áreas verdes de proteção e enquadramento” na Carta de Qualificação do Solo, deduzidas de 0,1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/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AE em cada operação urbanística que as integre; 
d) Os espaços destinados a componentes de âmbito geral das infraestruturas referidas na alínea b) do n.º 1.
</t>
    </r>
  </si>
  <si>
    <r>
      <rPr>
        <b/>
        <sz val="8"/>
        <color theme="0" tint="-0.499984740745262"/>
        <rFont val="Arial"/>
        <family val="2"/>
      </rPr>
      <t>Notas</t>
    </r>
    <r>
      <rPr>
        <sz val="8"/>
        <color theme="0" tint="-0.499984740745262"/>
        <rFont val="Arial"/>
        <family val="2"/>
      </rPr>
      <t>:  Caso o número de fases seja superior a 3, deverá reproduzir o presente anexo em documento autónomo.
Para efeitos de determinação das taxas e encargos urbanísticos devidos em cada uma das fases, aquando do correspondente deferimento deverá ser apresentado quadro sinótico autónomo  com a caraterização da operação urbanística que resulta da execução dessa fase (deverá identificar número da fase no campo 14.2.1).  
No quadro a apresentar nas fases sequentes à primeira, os parâmetros urbanístico da pré-existência legalmente constituída e do existente a manter devem corresponder aos parâmetros defenidos na fase anterior, em conformidade com o título previamente emitido.</t>
    </r>
  </si>
  <si>
    <r>
      <rPr>
        <b/>
        <sz val="8"/>
        <color theme="0" tint="-0.499984740745262"/>
        <rFont val="Arial"/>
        <family val="2"/>
      </rPr>
      <t>Nota</t>
    </r>
    <r>
      <rPr>
        <sz val="8"/>
        <color theme="0" tint="-0.499984740745262"/>
        <rFont val="Arial"/>
        <family val="2"/>
      </rPr>
      <t>: Todos os campos do ponto 2 são de preenchimento obrigatório, devendo escolher uma das opções listadas (</t>
    </r>
    <r>
      <rPr>
        <u/>
        <sz val="8"/>
        <color theme="0" tint="-0.499984740745262"/>
        <rFont val="Arial"/>
        <family val="2"/>
      </rPr>
      <t>não editar os campos</t>
    </r>
    <r>
      <rPr>
        <sz val="8"/>
        <color theme="0" tint="-0.499984740745262"/>
        <rFont val="Arial"/>
        <family val="2"/>
      </rPr>
      <t>).</t>
    </r>
  </si>
  <si>
    <t>7.5. Espaços não encerrados cobertos pelas edificações, de utilização pública (privados de usos público)</t>
  </si>
  <si>
    <t xml:space="preserve">    9.1.5. Total </t>
  </si>
  <si>
    <r>
      <t xml:space="preserve">8.9. Índice de impermeabilização
</t>
    </r>
    <r>
      <rPr>
        <sz val="8"/>
        <color theme="1"/>
        <rFont val="Arial"/>
        <family val="2"/>
      </rPr>
      <t>(determinado sobre a área total do terreno após cedências para Infraestruturas viárias)</t>
    </r>
  </si>
  <si>
    <t>Índice de impermeabilização, na categoria referida</t>
  </si>
  <si>
    <t>Índice de impermeabilização no corredor verde</t>
  </si>
  <si>
    <t>Consultar: Anexo 2 do RPEEU - Planta de zonamento inclusivo</t>
  </si>
  <si>
    <t>8.7. Número de Pisos *</t>
  </si>
  <si>
    <t xml:space="preserve">     8.7.1. Acima da cota de soleira</t>
  </si>
  <si>
    <t xml:space="preserve">     8.7.2. Abaixo da cota de soleira</t>
  </si>
  <si>
    <t>6.1. Habitação</t>
  </si>
  <si>
    <t xml:space="preserve">N.º de Pisos </t>
  </si>
  <si>
    <t>(Preencher apenas quando está prevista Habitação)</t>
  </si>
  <si>
    <t>Área *</t>
  </si>
  <si>
    <t>* Superfície total do fogo, medida pelo perímetro exterior das paredes exteriores e eixos das paredes separadora dos fogos, e inclui varandas privativas, locais acessórios e a quota-parte que lhe corresponda nas circulações comuns do edifício.</t>
  </si>
  <si>
    <r>
      <rPr>
        <b/>
        <sz val="7.5"/>
        <color rgb="FF000000"/>
        <rFont val="Arial"/>
        <family val="2"/>
      </rPr>
      <t xml:space="preserve">13. Perequação / Edificabilidade </t>
    </r>
    <r>
      <rPr>
        <sz val="7.5"/>
        <color rgb="FF000000"/>
        <rFont val="Arial"/>
        <family val="2"/>
      </rPr>
      <t xml:space="preserve">
13.1. Edificabilidade Abstrata (EA)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Edificabilidade abstrata para cada prédio, a qual é entendida como direito de edificabilidade (ainda abstrato) do proprietário. Corresponde à edificabilidade constante dos números 2 e seguintes do artigo 134º do RPDM.
13.2 ae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Área de edificação total, resultante da operação urbanística, incluindo a preexistente, nos termos do RPEEU.
13.3. Acréscimo de área de edificação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Acréscimo de área de edificação em relação à preexistência legalmente constituída.
13.4. AE (m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)
Área de edificação resultante de operação urbanística que exceda a pré-existente em situação legal, deduzida de 150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>, nos termos do RPEEU.
13.5. dae (m2)
A diferença, em m</t>
    </r>
    <r>
      <rPr>
        <vertAlign val="superscript"/>
        <sz val="7.5"/>
        <color rgb="FF000000"/>
        <rFont val="Arial"/>
        <family val="2"/>
      </rPr>
      <t>2</t>
    </r>
    <r>
      <rPr>
        <sz val="7.5"/>
        <color rgb="FF000000"/>
        <rFont val="Arial"/>
        <family val="2"/>
      </rPr>
      <t xml:space="preserve"> de ae, entre edificabilidade concreta e edificabilidade abstrata.
13.6. Índice de Edificabilidade Abstrata (I)
Índice menor, estabelecido para o local, nos termos do artigo 134º do RPDM.
</t>
    </r>
    <r>
      <rPr>
        <b/>
        <sz val="7.5"/>
        <color rgb="FF000000"/>
        <rFont val="Arial"/>
        <family val="2"/>
      </rPr>
      <t>14. Outros dados</t>
    </r>
    <r>
      <rPr>
        <sz val="7.5"/>
        <color rgb="FF000000"/>
        <rFont val="Arial"/>
        <family val="2"/>
      </rPr>
      <t xml:space="preserve">
(...)
14.4.1. Custo das obras de infraestrutura local a cargo do promotor (OUL) (€)
Cálculo nos termos do Anexo 1 do RPEEU.
14.4.2. Custo das obras de infraestrutura geral a cargo do promotor (OUG) (€)
Cálculo nos termos do Anexo 1 do RPEEU.
14.5. Coeficiente de Localização (cL)
Coeficiente de localização fixado para o local, no quadro CIMI, nos termos dos artigos 5º e 7º do RPEEU.</t>
    </r>
  </si>
  <si>
    <t>Obras de demolição e alteração</t>
  </si>
  <si>
    <t>Obras de demolição e ampliação</t>
  </si>
  <si>
    <t>5.2. Operação inserida em loteamento com prescrições</t>
  </si>
  <si>
    <t xml:space="preserve">N.º do Lote / Loteamento      </t>
  </si>
  <si>
    <t xml:space="preserve">          2.7.1. Qual?                            </t>
  </si>
  <si>
    <r>
      <t>6. Área de edificação proposta (m</t>
    </r>
    <r>
      <rPr>
        <b/>
        <vertAlign val="superscript"/>
        <sz val="9"/>
        <color theme="1"/>
        <rFont val="Arial"/>
        <family val="2"/>
      </rPr>
      <t>2</t>
    </r>
    <r>
      <rPr>
        <b/>
        <sz val="9"/>
        <color theme="1"/>
        <rFont val="Arial"/>
        <family val="2"/>
      </rPr>
      <t xml:space="preserve">) 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(inclui área dos corpos salientes fechados sobre o domínio público)</t>
    </r>
  </si>
  <si>
    <t>7.8. Corpos salientes fechados sobre o domínio público</t>
  </si>
  <si>
    <t>7.12 Varandas sobre o domínio público</t>
  </si>
  <si>
    <t>6.9.1. Sobre o domínio público</t>
  </si>
  <si>
    <t>7.4.1. Sobre o domínio público</t>
  </si>
  <si>
    <t>7.4.2. Sobre o domínio privado</t>
  </si>
  <si>
    <t>7.7.1. Sobre o domínio público</t>
  </si>
  <si>
    <t>7.7.2. Sobre o domínio privado</t>
  </si>
  <si>
    <r>
      <t xml:space="preserve">6.9.  </t>
    </r>
    <r>
      <rPr>
        <sz val="8"/>
        <color theme="1"/>
        <rFont val="Arial"/>
        <family val="2"/>
      </rPr>
      <t>Varandas envidraçadas cobertas</t>
    </r>
  </si>
  <si>
    <t>Com intervenção?</t>
  </si>
  <si>
    <t xml:space="preserve">Área com condicionantes biofísicas (m²) </t>
  </si>
  <si>
    <t>Área afeta à consolidação edificatória (m²) *</t>
  </si>
  <si>
    <t>Área a integrar no domínio público (m²) *</t>
  </si>
  <si>
    <t>* A validar pelos serviços.</t>
  </si>
  <si>
    <t>6.9.2. Sobre o domínio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</si>
</sst>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B05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B05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7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Arial"/>
      <family val="2"/>
    </font>
    <font>
      <sz val="8"/>
      <color theme="1"/>
      <name val="Calibri"/>
      <family val="2"/>
      <scheme val="minor"/>
    </font>
    <font>
      <sz val="6"/>
      <color theme="0" tint="-0.499984740745262"/>
      <name val="Arial"/>
      <family val="2"/>
    </font>
    <font>
      <sz val="7"/>
      <color theme="0" tint="-0.499984740745262"/>
      <name val="Calibri"/>
      <family val="2"/>
      <scheme val="minor"/>
    </font>
    <font>
      <b/>
      <sz val="6"/>
      <color theme="0" tint="-0.499984740745262"/>
      <name val="Arial"/>
      <family val="2"/>
    </font>
    <font>
      <sz val="6"/>
      <color theme="0" tint="-0.499984740745262"/>
      <name val="Calibri"/>
      <family val="2"/>
      <scheme val="minor"/>
    </font>
    <font>
      <b/>
      <sz val="10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5.5"/>
      <color theme="1"/>
      <name val="Calibri"/>
      <family val="2"/>
      <scheme val="minor"/>
    </font>
    <font>
      <sz val="8.5"/>
      <color theme="1"/>
      <name val="Arial"/>
      <family val="2"/>
    </font>
    <font>
      <sz val="7.5"/>
      <color theme="1"/>
      <name val="Arial"/>
      <family val="2"/>
    </font>
    <font>
      <b/>
      <sz val="9"/>
      <color rgb="FF000000"/>
      <name val="Arial"/>
      <family val="2"/>
    </font>
    <font>
      <b/>
      <sz val="6"/>
      <color theme="0" tint="-0.34998626667073579"/>
      <name val="Arial"/>
      <family val="2"/>
    </font>
    <font>
      <b/>
      <sz val="7.5"/>
      <color rgb="FF000000"/>
      <name val="Arial"/>
      <family val="2"/>
    </font>
    <font>
      <sz val="7.5"/>
      <color rgb="FF000000"/>
      <name val="Arial"/>
      <family val="2"/>
    </font>
    <font>
      <b/>
      <sz val="7"/>
      <color rgb="FFFF0000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  <font>
      <b/>
      <sz val="7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vertAlign val="superscript"/>
      <sz val="7.5"/>
      <color rgb="FF000000"/>
      <name val="Arial"/>
      <family val="2"/>
    </font>
    <font>
      <b/>
      <vertAlign val="superscript"/>
      <sz val="7.5"/>
      <color rgb="FF000000"/>
      <name val="Arial"/>
      <family val="2"/>
    </font>
    <font>
      <sz val="11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u/>
      <sz val="8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vertAlign val="superscript"/>
      <sz val="8"/>
      <color theme="0" tint="-0.499984740745262"/>
      <name val="Arial"/>
      <family val="2"/>
    </font>
    <font>
      <b/>
      <vertAlign val="superscript"/>
      <sz val="9"/>
      <color theme="0" tint="-0.499984740745262"/>
      <name val="Arial"/>
      <family val="2"/>
    </font>
    <font>
      <u/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9"/>
      <color theme="0" tint="-0.34998626667073579"/>
      <name val="Arial"/>
      <family val="2"/>
    </font>
    <font>
      <u/>
      <sz val="9"/>
      <name val="Arial"/>
      <family val="2"/>
    </font>
    <font>
      <b/>
      <u/>
      <sz val="9"/>
      <color theme="1"/>
      <name val="Calibri"/>
      <family val="2"/>
      <scheme val="minor"/>
    </font>
    <font>
      <b/>
      <sz val="8"/>
      <color theme="0" tint="-0.499984740745262"/>
      <name val="Arial"/>
      <family val="2"/>
    </font>
    <font>
      <sz val="8"/>
      <color rgb="FFFF0000"/>
      <name val="Arial"/>
      <family val="2"/>
    </font>
    <font>
      <u/>
      <sz val="8"/>
      <color theme="0" tint="-0.499984740745262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7"/>
      <color theme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ashed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0" fillId="2" borderId="0" xfId="0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13" xfId="0" applyNumberFormat="1" applyFont="1" applyFill="1" applyBorder="1" applyAlignment="1" applyProtection="1">
      <alignment horizontal="center" vertical="center"/>
      <protection locked="0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top" wrapText="1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4" fillId="2" borderId="5" xfId="0" applyFont="1" applyFill="1" applyBorder="1" applyAlignment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0" fillId="2" borderId="7" xfId="0" applyFill="1" applyBorder="1"/>
    <xf numFmtId="0" fontId="18" fillId="2" borderId="0" xfId="0" applyFont="1" applyFill="1" applyAlignment="1">
      <alignment horizontal="left" indent="4"/>
    </xf>
    <xf numFmtId="0" fontId="17" fillId="2" borderId="0" xfId="0" applyFont="1" applyFill="1" applyAlignment="1">
      <alignment horizontal="left" indent="4"/>
    </xf>
    <xf numFmtId="0" fontId="17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3" fillId="2" borderId="0" xfId="0" applyFont="1" applyFill="1"/>
    <xf numFmtId="0" fontId="9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2" fontId="6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0" fontId="20" fillId="2" borderId="0" xfId="0" applyFont="1" applyFill="1" applyAlignment="1">
      <alignment wrapText="1"/>
    </xf>
    <xf numFmtId="2" fontId="6" fillId="3" borderId="1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9" fillId="2" borderId="8" xfId="0" applyFont="1" applyFill="1" applyBorder="1" applyAlignment="1">
      <alignment horizontal="left" vertical="center" wrapText="1" indent="2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19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 indent="2"/>
    </xf>
    <xf numFmtId="0" fontId="9" fillId="5" borderId="0" xfId="0" applyFont="1" applyFill="1" applyAlignment="1">
      <alignment vertical="top"/>
    </xf>
    <xf numFmtId="2" fontId="3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6" fillId="2" borderId="0" xfId="0" applyFont="1" applyFill="1"/>
    <xf numFmtId="0" fontId="2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3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 wrapText="1"/>
    </xf>
    <xf numFmtId="0" fontId="49" fillId="2" borderId="0" xfId="0" applyFont="1" applyFill="1" applyAlignment="1">
      <alignment horizontal="left" vertical="center" wrapText="1"/>
    </xf>
    <xf numFmtId="0" fontId="48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 wrapText="1" indent="1"/>
    </xf>
    <xf numFmtId="2" fontId="6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/>
    <xf numFmtId="2" fontId="7" fillId="2" borderId="7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indent="1"/>
    </xf>
    <xf numFmtId="0" fontId="16" fillId="2" borderId="0" xfId="0" applyFont="1" applyFill="1" applyAlignment="1">
      <alignment wrapText="1"/>
    </xf>
    <xf numFmtId="0" fontId="4" fillId="2" borderId="27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2" fontId="4" fillId="3" borderId="30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31" xfId="0" applyNumberFormat="1" applyFont="1" applyFill="1" applyBorder="1" applyAlignment="1">
      <alignment horizontal="center" vertical="center"/>
    </xf>
    <xf numFmtId="2" fontId="4" fillId="3" borderId="32" xfId="0" applyNumberFormat="1" applyFont="1" applyFill="1" applyBorder="1" applyAlignment="1">
      <alignment horizontal="center" vertical="center"/>
    </xf>
    <xf numFmtId="2" fontId="4" fillId="3" borderId="3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/>
    </xf>
    <xf numFmtId="2" fontId="4" fillId="0" borderId="34" xfId="0" applyNumberFormat="1" applyFont="1" applyBorder="1" applyAlignment="1" applyProtection="1">
      <alignment horizontal="center" vertical="center"/>
      <protection locked="0"/>
    </xf>
    <xf numFmtId="2" fontId="4" fillId="3" borderId="34" xfId="0" applyNumberFormat="1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/>
    </xf>
    <xf numFmtId="2" fontId="6" fillId="3" borderId="34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6" fillId="2" borderId="3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11" fillId="5" borderId="0" xfId="0" applyFont="1" applyFill="1" applyAlignment="1" applyProtection="1">
      <alignment horizontal="left" vertical="center" wrapText="1" indent="2"/>
    </xf>
    <xf numFmtId="0" fontId="3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wrapText="1"/>
    </xf>
    <xf numFmtId="0" fontId="0" fillId="2" borderId="0" xfId="0" applyFill="1" applyProtection="1"/>
    <xf numFmtId="0" fontId="30" fillId="2" borderId="0" xfId="0" applyFont="1" applyFill="1" applyAlignment="1" applyProtection="1">
      <alignment horizontal="center" vertical="center"/>
    </xf>
    <xf numFmtId="0" fontId="33" fillId="2" borderId="0" xfId="0" applyFont="1" applyFill="1" applyAlignment="1" applyProtection="1">
      <alignment vertical="top" wrapText="1"/>
    </xf>
    <xf numFmtId="0" fontId="0" fillId="2" borderId="0" xfId="0" applyFill="1"/>
    <xf numFmtId="0" fontId="20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vertical="center" wrapText="1"/>
    </xf>
    <xf numFmtId="0" fontId="0" fillId="0" borderId="0" xfId="0"/>
    <xf numFmtId="0" fontId="3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wrapText="1"/>
    </xf>
    <xf numFmtId="0" fontId="17" fillId="2" borderId="11" xfId="0" applyFont="1" applyFill="1" applyBorder="1"/>
    <xf numFmtId="0" fontId="29" fillId="2" borderId="0" xfId="0" applyFont="1" applyFill="1" applyAlignment="1" applyProtection="1">
      <alignment horizontal="left" wrapText="1"/>
    </xf>
    <xf numFmtId="0" fontId="29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 wrapText="1"/>
    </xf>
    <xf numFmtId="0" fontId="9" fillId="2" borderId="0" xfId="0" applyFont="1" applyFill="1" applyAlignment="1" applyProtection="1">
      <alignment horizontal="left" wrapText="1" indent="1"/>
    </xf>
    <xf numFmtId="1" fontId="6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0" fillId="0" borderId="0" xfId="0" applyProtection="1"/>
    <xf numFmtId="0" fontId="35" fillId="2" borderId="0" xfId="0" applyFont="1" applyFill="1" applyProtection="1"/>
    <xf numFmtId="10" fontId="6" fillId="3" borderId="1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Protection="1"/>
    <xf numFmtId="2" fontId="6" fillId="2" borderId="11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Protection="1"/>
    <xf numFmtId="2" fontId="6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</xf>
    <xf numFmtId="2" fontId="6" fillId="2" borderId="4" xfId="0" applyNumberFormat="1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wrapText="1"/>
    </xf>
    <xf numFmtId="0" fontId="19" fillId="2" borderId="0" xfId="0" applyFont="1" applyFill="1" applyProtection="1"/>
    <xf numFmtId="0" fontId="34" fillId="5" borderId="0" xfId="0" applyFont="1" applyFill="1" applyAlignment="1" applyProtection="1">
      <alignment horizontal="left" vertical="center" wrapText="1"/>
    </xf>
    <xf numFmtId="0" fontId="44" fillId="2" borderId="0" xfId="0" applyFont="1" applyFill="1" applyProtection="1"/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vertical="top" wrapText="1"/>
    </xf>
    <xf numFmtId="2" fontId="13" fillId="6" borderId="37" xfId="0" applyNumberFormat="1" applyFont="1" applyFill="1" applyBorder="1" applyAlignment="1">
      <alignment horizontal="center" vertical="center"/>
    </xf>
    <xf numFmtId="2" fontId="4" fillId="3" borderId="38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40" xfId="0" applyNumberFormat="1" applyFont="1" applyBorder="1" applyAlignment="1" applyProtection="1">
      <alignment horizontal="center" vertical="center"/>
      <protection locked="0"/>
    </xf>
    <xf numFmtId="2" fontId="4" fillId="3" borderId="35" xfId="0" applyNumberFormat="1" applyFont="1" applyFill="1" applyBorder="1" applyAlignment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2" fontId="4" fillId="3" borderId="39" xfId="0" applyNumberFormat="1" applyFont="1" applyFill="1" applyBorder="1" applyAlignment="1">
      <alignment horizontal="center" vertical="center"/>
    </xf>
    <xf numFmtId="2" fontId="4" fillId="0" borderId="41" xfId="0" applyNumberFormat="1" applyFont="1" applyBorder="1" applyAlignment="1" applyProtection="1">
      <alignment horizontal="center" vertical="center"/>
      <protection locked="0"/>
    </xf>
    <xf numFmtId="2" fontId="4" fillId="0" borderId="42" xfId="0" applyNumberFormat="1" applyFont="1" applyBorder="1" applyAlignment="1" applyProtection="1">
      <alignment horizontal="center" vertical="center"/>
      <protection locked="0"/>
    </xf>
    <xf numFmtId="2" fontId="4" fillId="3" borderId="43" xfId="0" applyNumberFormat="1" applyFont="1" applyFill="1" applyBorder="1" applyAlignment="1">
      <alignment horizontal="center" vertical="center"/>
    </xf>
    <xf numFmtId="2" fontId="4" fillId="0" borderId="44" xfId="0" applyNumberFormat="1" applyFont="1" applyBorder="1" applyAlignment="1" applyProtection="1">
      <alignment horizontal="center" vertical="center"/>
      <protection locked="0"/>
    </xf>
    <xf numFmtId="2" fontId="4" fillId="3" borderId="45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2" fontId="4" fillId="3" borderId="46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  <protection locked="0"/>
    </xf>
    <xf numFmtId="2" fontId="4" fillId="3" borderId="47" xfId="0" applyNumberFormat="1" applyFont="1" applyFill="1" applyBorder="1" applyAlignment="1">
      <alignment horizontal="center" vertical="center"/>
    </xf>
    <xf numFmtId="2" fontId="4" fillId="3" borderId="48" xfId="0" applyNumberFormat="1" applyFont="1" applyFill="1" applyBorder="1" applyAlignment="1">
      <alignment horizontal="center" vertical="center"/>
    </xf>
    <xf numFmtId="2" fontId="4" fillId="3" borderId="49" xfId="0" applyNumberFormat="1" applyFont="1" applyFill="1" applyBorder="1" applyAlignment="1">
      <alignment horizontal="center" vertical="center"/>
    </xf>
    <xf numFmtId="2" fontId="13" fillId="6" borderId="50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4" fillId="0" borderId="34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1" fontId="7" fillId="3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vertic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6" fillId="2" borderId="0" xfId="0" applyFont="1" applyFill="1"/>
    <xf numFmtId="0" fontId="34" fillId="2" borderId="0" xfId="0" applyFont="1" applyFill="1" applyAlignment="1" applyProtection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>
      <alignment vertical="top" wrapText="1"/>
    </xf>
    <xf numFmtId="0" fontId="50" fillId="5" borderId="0" xfId="0" applyFont="1" applyFill="1"/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0" fontId="3" fillId="2" borderId="0" xfId="0" applyFont="1" applyFill="1" applyAlignment="1">
      <alignment vertical="center"/>
    </xf>
    <xf numFmtId="0" fontId="4" fillId="2" borderId="0" xfId="0" applyFont="1" applyFill="1" applyAlignment="1"/>
    <xf numFmtId="0" fontId="6" fillId="2" borderId="0" xfId="0" applyFont="1" applyFill="1" applyBorder="1" applyAlignment="1" applyProtection="1">
      <alignment vertical="center"/>
    </xf>
    <xf numFmtId="2" fontId="6" fillId="2" borderId="51" xfId="0" applyNumberFormat="1" applyFont="1" applyFill="1" applyBorder="1" applyAlignment="1" applyProtection="1">
      <alignment horizontal="center" vertical="center"/>
    </xf>
    <xf numFmtId="2" fontId="6" fillId="2" borderId="0" xfId="0" applyNumberFormat="1" applyFont="1" applyFill="1" applyBorder="1" applyAlignment="1" applyProtection="1">
      <alignment horizontal="center" vertical="center"/>
    </xf>
    <xf numFmtId="2" fontId="7" fillId="2" borderId="0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/>
    <xf numFmtId="0" fontId="6" fillId="2" borderId="7" xfId="0" applyFont="1" applyFill="1" applyBorder="1"/>
    <xf numFmtId="0" fontId="20" fillId="2" borderId="0" xfId="0" applyFont="1" applyFill="1" applyAlignment="1">
      <alignment horizontal="left" vertical="top" wrapText="1" indent="1"/>
    </xf>
    <xf numFmtId="0" fontId="4" fillId="2" borderId="0" xfId="0" applyFont="1" applyFill="1" applyAlignment="1">
      <alignment horizontal="left" vertical="center" wrapText="1"/>
    </xf>
    <xf numFmtId="0" fontId="20" fillId="2" borderId="0" xfId="0" applyFont="1" applyFill="1" applyBorder="1" applyAlignment="1">
      <alignment horizontal="left" vertical="top" wrapText="1" indent="1"/>
    </xf>
    <xf numFmtId="0" fontId="1" fillId="0" borderId="0" xfId="0" applyFont="1"/>
    <xf numFmtId="0" fontId="66" fillId="2" borderId="6" xfId="0" applyFont="1" applyFill="1" applyBorder="1"/>
    <xf numFmtId="2" fontId="6" fillId="2" borderId="2" xfId="0" applyNumberFormat="1" applyFont="1" applyFill="1" applyBorder="1" applyAlignment="1" applyProtection="1">
      <alignment vertical="center"/>
      <protection locked="0"/>
    </xf>
    <xf numFmtId="2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/>
    <xf numFmtId="0" fontId="4" fillId="2" borderId="8" xfId="0" applyFont="1" applyFill="1" applyBorder="1" applyAlignment="1">
      <alignment horizontal="left" vertical="center" wrapText="1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2" fontId="4" fillId="3" borderId="52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 indent="1"/>
    </xf>
    <xf numFmtId="0" fontId="9" fillId="2" borderId="0" xfId="0" applyFont="1" applyFill="1" applyBorder="1" applyAlignment="1">
      <alignment horizontal="left" vertical="center" wrapText="1" indent="1"/>
    </xf>
    <xf numFmtId="2" fontId="4" fillId="3" borderId="53" xfId="0" applyNumberFormat="1" applyFont="1" applyFill="1" applyBorder="1" applyAlignment="1">
      <alignment horizontal="center" vertical="center"/>
    </xf>
    <xf numFmtId="2" fontId="4" fillId="3" borderId="23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2" fontId="6" fillId="2" borderId="0" xfId="0" applyNumberFormat="1" applyFont="1" applyFill="1" applyBorder="1" applyAlignment="1" applyProtection="1">
      <alignment vertical="center"/>
    </xf>
    <xf numFmtId="0" fontId="0" fillId="2" borderId="0" xfId="0" applyFill="1" applyProtection="1"/>
    <xf numFmtId="0" fontId="34" fillId="2" borderId="0" xfId="0" applyFont="1" applyFill="1" applyAlignment="1" applyProtection="1">
      <alignment horizontal="left" vertical="center" wrapText="1"/>
    </xf>
    <xf numFmtId="0" fontId="34" fillId="2" borderId="0" xfId="0" applyFont="1" applyFill="1" applyAlignment="1">
      <alignment wrapText="1"/>
    </xf>
    <xf numFmtId="2" fontId="4" fillId="3" borderId="55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top" wrapText="1" indent="1"/>
    </xf>
    <xf numFmtId="0" fontId="20" fillId="2" borderId="0" xfId="0" applyFont="1" applyFill="1" applyBorder="1" applyAlignment="1">
      <alignment horizontal="left" vertical="top" wrapText="1" indent="1"/>
    </xf>
    <xf numFmtId="2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/>
    </xf>
    <xf numFmtId="0" fontId="20" fillId="2" borderId="0" xfId="0" applyFont="1" applyFill="1" applyAlignment="1">
      <alignment horizontal="left" vertical="center" wrapText="1" indent="1"/>
    </xf>
    <xf numFmtId="0" fontId="21" fillId="2" borderId="0" xfId="0" applyFont="1" applyFill="1" applyAlignment="1">
      <alignment horizontal="left" vertical="center" wrapText="1" indent="1"/>
    </xf>
    <xf numFmtId="0" fontId="20" fillId="2" borderId="7" xfId="0" applyFont="1" applyFill="1" applyBorder="1" applyAlignment="1">
      <alignment horizontal="left" vertical="center" wrapText="1" indent="1"/>
    </xf>
    <xf numFmtId="0" fontId="20" fillId="2" borderId="0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/>
    </xf>
    <xf numFmtId="0" fontId="18" fillId="0" borderId="21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  <xf numFmtId="0" fontId="18" fillId="0" borderId="22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23" xfId="0" applyFont="1" applyBorder="1" applyAlignment="1" applyProtection="1">
      <alignment horizontal="left" vertical="top" wrapText="1"/>
      <protection locked="0"/>
    </xf>
    <xf numFmtId="0" fontId="18" fillId="0" borderId="24" xfId="0" applyFont="1" applyBorder="1" applyAlignment="1" applyProtection="1">
      <alignment horizontal="left" vertical="top" wrapText="1"/>
      <protection locked="0"/>
    </xf>
    <xf numFmtId="0" fontId="18" fillId="0" borderId="25" xfId="0" applyFont="1" applyBorder="1" applyAlignment="1" applyProtection="1">
      <alignment horizontal="left" vertical="top" wrapText="1"/>
      <protection locked="0"/>
    </xf>
    <xf numFmtId="0" fontId="18" fillId="0" borderId="26" xfId="0" applyFont="1" applyBorder="1" applyAlignment="1" applyProtection="1">
      <alignment horizontal="left" vertical="top" wrapText="1"/>
      <protection locked="0"/>
    </xf>
    <xf numFmtId="0" fontId="16" fillId="0" borderId="21" xfId="0" applyFont="1" applyBorder="1" applyAlignment="1" applyProtection="1">
      <alignment horizontal="left" wrapText="1"/>
      <protection locked="0"/>
    </xf>
    <xf numFmtId="0" fontId="16" fillId="0" borderId="20" xfId="0" applyFont="1" applyBorder="1" applyAlignment="1" applyProtection="1">
      <alignment horizontal="left" wrapText="1"/>
      <protection locked="0"/>
    </xf>
    <xf numFmtId="0" fontId="16" fillId="0" borderId="22" xfId="0" applyFont="1" applyBorder="1" applyAlignment="1" applyProtection="1">
      <alignment horizontal="left" wrapText="1"/>
      <protection locked="0"/>
    </xf>
    <xf numFmtId="0" fontId="16" fillId="0" borderId="18" xfId="0" applyFont="1" applyBorder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left" wrapText="1"/>
      <protection locked="0"/>
    </xf>
    <xf numFmtId="0" fontId="16" fillId="0" borderId="23" xfId="0" applyFont="1" applyBorder="1" applyAlignment="1" applyProtection="1">
      <alignment horizontal="left" wrapText="1"/>
      <protection locked="0"/>
    </xf>
    <xf numFmtId="0" fontId="16" fillId="0" borderId="24" xfId="0" applyFont="1" applyBorder="1" applyAlignment="1" applyProtection="1">
      <alignment horizontal="left" wrapText="1"/>
      <protection locked="0"/>
    </xf>
    <xf numFmtId="0" fontId="16" fillId="0" borderId="25" xfId="0" applyFont="1" applyBorder="1" applyAlignment="1" applyProtection="1">
      <alignment horizontal="left" wrapText="1"/>
      <protection locked="0"/>
    </xf>
    <xf numFmtId="0" fontId="16" fillId="0" borderId="26" xfId="0" applyFont="1" applyBorder="1" applyAlignment="1" applyProtection="1">
      <alignment horizontal="left" wrapText="1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4" fillId="2" borderId="29" xfId="0" applyFont="1" applyFill="1" applyBorder="1" applyAlignment="1" applyProtection="1">
      <alignment horizontal="left" vertical="center"/>
      <protection locked="0"/>
    </xf>
    <xf numFmtId="0" fontId="20" fillId="2" borderId="7" xfId="0" applyFont="1" applyFill="1" applyBorder="1" applyAlignment="1">
      <alignment horizontal="left" vertical="top" wrapText="1" indent="1"/>
    </xf>
    <xf numFmtId="0" fontId="20" fillId="2" borderId="0" xfId="0" applyFont="1" applyFill="1" applyAlignment="1">
      <alignment horizontal="left" vertical="top" wrapText="1" inden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6" fillId="2" borderId="0" xfId="0" applyFont="1" applyFill="1" applyAlignment="1">
      <alignment wrapText="1"/>
    </xf>
    <xf numFmtId="0" fontId="46" fillId="0" borderId="8" xfId="0" applyFont="1" applyBorder="1"/>
    <xf numFmtId="0" fontId="6" fillId="2" borderId="0" xfId="0" applyFont="1" applyFill="1" applyAlignment="1">
      <alignment horizontal="left" wrapText="1"/>
    </xf>
    <xf numFmtId="0" fontId="6" fillId="2" borderId="0" xfId="0" applyFont="1" applyFill="1"/>
    <xf numFmtId="0" fontId="0" fillId="2" borderId="0" xfId="0" applyFill="1"/>
    <xf numFmtId="0" fontId="6" fillId="2" borderId="0" xfId="0" applyFont="1" applyFill="1" applyAlignment="1">
      <alignment wrapText="1"/>
    </xf>
    <xf numFmtId="0" fontId="4" fillId="2" borderId="0" xfId="0" applyFont="1" applyFill="1"/>
    <xf numFmtId="0" fontId="0" fillId="0" borderId="8" xfId="0" applyBorder="1"/>
    <xf numFmtId="0" fontId="20" fillId="2" borderId="7" xfId="0" applyFont="1" applyFill="1" applyBorder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6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34" fillId="2" borderId="0" xfId="0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8" fillId="2" borderId="0" xfId="0" applyFont="1" applyFill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34" fillId="2" borderId="7" xfId="0" applyFont="1" applyFill="1" applyBorder="1" applyAlignment="1" applyProtection="1">
      <alignment horizontal="left" vertical="center" indent="1"/>
    </xf>
    <xf numFmtId="0" fontId="34" fillId="2" borderId="0" xfId="0" applyFont="1" applyFill="1" applyAlignment="1" applyProtection="1">
      <alignment horizontal="left" vertical="center" inden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wrapText="1"/>
    </xf>
    <xf numFmtId="0" fontId="25" fillId="2" borderId="0" xfId="0" applyFont="1" applyFill="1" applyAlignment="1">
      <alignment horizontal="left"/>
    </xf>
    <xf numFmtId="0" fontId="3" fillId="2" borderId="0" xfId="0" applyFont="1" applyFill="1" applyProtection="1"/>
    <xf numFmtId="0" fontId="0" fillId="2" borderId="0" xfId="0" applyFill="1" applyProtection="1"/>
    <xf numFmtId="0" fontId="34" fillId="2" borderId="7" xfId="0" applyFont="1" applyFill="1" applyBorder="1" applyAlignment="1" applyProtection="1">
      <alignment horizontal="left" vertical="center" wrapText="1" indent="1"/>
    </xf>
    <xf numFmtId="0" fontId="34" fillId="2" borderId="0" xfId="0" applyFont="1" applyFill="1" applyAlignment="1" applyProtection="1">
      <alignment horizontal="left" vertical="center" wrapText="1" indent="1"/>
    </xf>
    <xf numFmtId="0" fontId="1" fillId="2" borderId="0" xfId="0" applyFont="1" applyFill="1"/>
    <xf numFmtId="0" fontId="0" fillId="2" borderId="3" xfId="0" applyFill="1" applyBorder="1" applyAlignment="1" applyProtection="1">
      <alignment horizontal="center" vertical="center"/>
      <protection locked="0"/>
    </xf>
    <xf numFmtId="0" fontId="49" fillId="2" borderId="0" xfId="0" applyFont="1" applyFill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left" vertical="center" wrapText="1"/>
    </xf>
    <xf numFmtId="0" fontId="4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48" fillId="2" borderId="14" xfId="0" applyFont="1" applyFill="1" applyBorder="1" applyAlignment="1" applyProtection="1">
      <alignment horizontal="left" vertical="center" wrapText="1"/>
      <protection locked="0"/>
    </xf>
    <xf numFmtId="0" fontId="48" fillId="2" borderId="15" xfId="0" applyFont="1" applyFill="1" applyBorder="1" applyAlignment="1" applyProtection="1">
      <alignment horizontal="left" vertical="center" wrapText="1"/>
      <protection locked="0"/>
    </xf>
    <xf numFmtId="0" fontId="48" fillId="2" borderId="16" xfId="0" applyFont="1" applyFill="1" applyBorder="1" applyAlignment="1" applyProtection="1">
      <alignment horizontal="left" vertical="center" wrapText="1"/>
      <protection locked="0"/>
    </xf>
    <xf numFmtId="0" fontId="50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 indent="10"/>
    </xf>
    <xf numFmtId="0" fontId="6" fillId="2" borderId="0" xfId="0" applyFont="1" applyFill="1" applyBorder="1" applyAlignment="1">
      <alignment horizontal="left" vertical="center" wrapText="1" indent="1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5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2" fontId="20" fillId="2" borderId="0" xfId="0" applyNumberFormat="1" applyFont="1" applyFill="1" applyAlignment="1">
      <alignment horizontal="left" vertical="top" wrapText="1" indent="1"/>
    </xf>
    <xf numFmtId="0" fontId="34" fillId="2" borderId="7" xfId="0" applyFont="1" applyFill="1" applyBorder="1" applyAlignment="1">
      <alignment horizontal="left" vertical="center" wrapText="1" indent="1"/>
    </xf>
    <xf numFmtId="0" fontId="34" fillId="2" borderId="0" xfId="0" applyFont="1" applyFill="1" applyAlignment="1">
      <alignment horizontal="left" vertical="center" wrapText="1" indent="1"/>
    </xf>
    <xf numFmtId="0" fontId="25" fillId="5" borderId="20" xfId="0" applyFont="1" applyFill="1" applyBorder="1" applyAlignment="1" applyProtection="1">
      <alignment horizontal="left" vertical="center" wrapText="1"/>
    </xf>
    <xf numFmtId="0" fontId="25" fillId="5" borderId="0" xfId="0" applyFont="1" applyFill="1" applyAlignment="1" applyProtection="1">
      <alignment horizontal="left" vertical="center" wrapText="1"/>
    </xf>
    <xf numFmtId="0" fontId="44" fillId="2" borderId="14" xfId="0" applyFont="1" applyFill="1" applyBorder="1" applyAlignment="1" applyProtection="1">
      <alignment horizontal="center"/>
      <protection locked="0"/>
    </xf>
    <xf numFmtId="0" fontId="44" fillId="2" borderId="16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46" fillId="2" borderId="0" xfId="0" applyFont="1" applyFill="1" applyBorder="1"/>
    <xf numFmtId="0" fontId="36" fillId="2" borderId="0" xfId="0" applyFont="1" applyFill="1" applyBorder="1" applyAlignment="1">
      <alignment horizontal="left" vertical="top" wrapText="1" indent="1"/>
    </xf>
    <xf numFmtId="0" fontId="50" fillId="2" borderId="0" xfId="0" applyFont="1" applyFill="1" applyAlignment="1">
      <alignment vertical="top"/>
    </xf>
    <xf numFmtId="0" fontId="65" fillId="2" borderId="0" xfId="0" applyFont="1" applyFill="1" applyAlignment="1">
      <alignment vertical="top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2"/>
    </xf>
    <xf numFmtId="0" fontId="46" fillId="0" borderId="8" xfId="0" applyFont="1" applyBorder="1" applyAlignment="1">
      <alignment horizontal="left" wrapText="1" indent="2"/>
    </xf>
    <xf numFmtId="0" fontId="37" fillId="2" borderId="5" xfId="0" applyFont="1" applyFill="1" applyBorder="1" applyAlignment="1">
      <alignment horizontal="center" vertical="center"/>
    </xf>
    <xf numFmtId="0" fontId="63" fillId="2" borderId="7" xfId="0" applyFont="1" applyFill="1" applyBorder="1" applyAlignment="1">
      <alignment horizontal="left" vertical="center" wrapText="1" indent="1"/>
    </xf>
    <xf numFmtId="0" fontId="63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indent="2"/>
    </xf>
    <xf numFmtId="0" fontId="4" fillId="2" borderId="8" xfId="0" applyFont="1" applyFill="1" applyBorder="1" applyAlignment="1">
      <alignment horizontal="left" vertical="center" indent="2"/>
    </xf>
    <xf numFmtId="2" fontId="4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vertical="center" wrapText="1"/>
    </xf>
    <xf numFmtId="0" fontId="46" fillId="0" borderId="17" xfId="0" applyFont="1" applyBorder="1" applyAlignment="1" applyProtection="1">
      <alignment wrapText="1"/>
    </xf>
    <xf numFmtId="2" fontId="6" fillId="2" borderId="54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Protection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2" fontId="4" fillId="2" borderId="11" xfId="0" applyNumberFormat="1" applyFont="1" applyFill="1" applyBorder="1" applyAlignment="1" applyProtection="1">
      <alignment horizontal="center" vertical="center"/>
    </xf>
    <xf numFmtId="0" fontId="46" fillId="0" borderId="0" xfId="0" applyFont="1" applyBorder="1" applyAlignment="1">
      <alignment wrapText="1"/>
    </xf>
    <xf numFmtId="0" fontId="4" fillId="2" borderId="8" xfId="0" applyFont="1" applyFill="1" applyBorder="1" applyAlignment="1">
      <alignment horizontal="left" vertical="center" wrapText="1" indent="2"/>
    </xf>
    <xf numFmtId="2" fontId="6" fillId="2" borderId="11" xfId="0" applyNumberFormat="1" applyFont="1" applyFill="1" applyBorder="1" applyAlignment="1" applyProtection="1">
      <alignment horizontal="center" vertical="center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wrapText="1"/>
    </xf>
    <xf numFmtId="0" fontId="45" fillId="2" borderId="14" xfId="0" applyFont="1" applyFill="1" applyBorder="1" applyAlignment="1" applyProtection="1">
      <alignment horizontal="center"/>
      <protection locked="0"/>
    </xf>
    <xf numFmtId="0" fontId="45" fillId="2" borderId="16" xfId="0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 applyProtection="1">
      <alignment horizontal="left" vertical="center" wrapText="1" indent="1"/>
    </xf>
    <xf numFmtId="0" fontId="34" fillId="2" borderId="0" xfId="0" applyFont="1" applyFill="1" applyBorder="1" applyAlignment="1" applyProtection="1">
      <alignment horizontal="left" vertical="center" indent="1"/>
    </xf>
    <xf numFmtId="0" fontId="20" fillId="2" borderId="7" xfId="0" applyFont="1" applyFill="1" applyBorder="1" applyAlignment="1">
      <alignment horizontal="left" vertical="center" indent="1"/>
    </xf>
    <xf numFmtId="0" fontId="20" fillId="2" borderId="0" xfId="0" applyFont="1" applyFill="1" applyAlignment="1">
      <alignment horizontal="left" vertical="center" indent="1"/>
    </xf>
    <xf numFmtId="0" fontId="3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46" fillId="2" borderId="0" xfId="0" applyFont="1" applyFill="1"/>
    <xf numFmtId="0" fontId="20" fillId="2" borderId="0" xfId="0" applyFont="1" applyFill="1" applyBorder="1" applyAlignment="1">
      <alignment horizontal="left" vertical="top" wrapText="1" indent="1"/>
    </xf>
    <xf numFmtId="0" fontId="33" fillId="2" borderId="0" xfId="0" applyFont="1" applyFill="1" applyAlignment="1" applyProtection="1">
      <alignment horizontal="left" vertical="top" wrapText="1"/>
    </xf>
    <xf numFmtId="0" fontId="25" fillId="5" borderId="0" xfId="0" applyFont="1" applyFill="1" applyBorder="1" applyAlignment="1" applyProtection="1">
      <alignment horizontal="left" vertical="center" wrapText="1"/>
    </xf>
    <xf numFmtId="0" fontId="32" fillId="2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center" wrapText="1"/>
    </xf>
    <xf numFmtId="0" fontId="9" fillId="5" borderId="0" xfId="0" applyFont="1" applyFill="1" applyAlignment="1" applyProtection="1">
      <alignment horizontal="center"/>
    </xf>
    <xf numFmtId="0" fontId="13" fillId="5" borderId="0" xfId="0" applyFont="1" applyFill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0" fillId="2" borderId="0" xfId="0" applyFont="1" applyFill="1" applyAlignment="1" applyProtection="1">
      <alignment horizontal="left" vertical="center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Protection="1"/>
    <xf numFmtId="0" fontId="0" fillId="0" borderId="8" xfId="0" applyBorder="1" applyProtection="1"/>
    <xf numFmtId="0" fontId="31" fillId="2" borderId="0" xfId="0" applyFont="1" applyFill="1" applyBorder="1" applyAlignment="1" applyProtection="1">
      <alignment horizontal="left" vertical="center" wrapText="1" indent="1"/>
    </xf>
    <xf numFmtId="0" fontId="31" fillId="2" borderId="0" xfId="0" applyFont="1" applyFill="1" applyAlignment="1" applyProtection="1">
      <alignment horizontal="left" vertical="center" wrapText="1" indent="1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</xf>
    <xf numFmtId="0" fontId="34" fillId="2" borderId="0" xfId="0" applyFont="1" applyFill="1" applyAlignment="1" applyProtection="1">
      <alignment horizontal="left" vertical="center" wrapText="1"/>
    </xf>
    <xf numFmtId="0" fontId="0" fillId="0" borderId="0" xfId="0" applyProtection="1"/>
    <xf numFmtId="0" fontId="12" fillId="6" borderId="14" xfId="0" applyFont="1" applyFill="1" applyBorder="1" applyAlignment="1" applyProtection="1">
      <alignment horizontal="center" vertical="center"/>
    </xf>
    <xf numFmtId="0" fontId="12" fillId="6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0" fillId="2" borderId="0" xfId="0" applyFont="1" applyFill="1" applyAlignment="1">
      <alignment horizontal="left" wrapText="1" indent="1"/>
    </xf>
    <xf numFmtId="0" fontId="11" fillId="2" borderId="0" xfId="0" applyFont="1" applyFill="1" applyAlignment="1" applyProtection="1">
      <alignment horizontal="center"/>
    </xf>
    <xf numFmtId="0" fontId="2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13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horizontal="left" vertical="center" wrapText="1"/>
    </xf>
    <xf numFmtId="0" fontId="3" fillId="2" borderId="0" xfId="0" applyFont="1" applyFill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/>
    </xf>
    <xf numFmtId="0" fontId="50" fillId="2" borderId="0" xfId="0" applyFont="1" applyFill="1" applyAlignment="1">
      <alignment horizontal="left" wrapText="1" indent="1"/>
    </xf>
    <xf numFmtId="0" fontId="4" fillId="2" borderId="7" xfId="0" applyFont="1" applyFill="1" applyBorder="1"/>
    <xf numFmtId="0" fontId="67" fillId="2" borderId="0" xfId="0" applyFont="1" applyFill="1" applyAlignment="1">
      <alignment horizontal="left" vertical="center" wrapText="1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0" xfId="0" applyNumberFormat="1" applyFont="1" applyFill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 applyProtection="1">
      <alignment horizontal="left" vertical="center" wrapText="1"/>
      <protection locked="0"/>
    </xf>
    <xf numFmtId="2" fontId="11" fillId="0" borderId="3" xfId="0" applyNumberFormat="1" applyFont="1" applyBorder="1" applyAlignment="1" applyProtection="1">
      <alignment horizontal="left" vertical="center" wrapText="1"/>
      <protection locked="0"/>
    </xf>
    <xf numFmtId="1" fontId="6" fillId="3" borderId="2" xfId="0" applyNumberFormat="1" applyFont="1" applyFill="1" applyBorder="1" applyAlignment="1" applyProtection="1">
      <alignment horizontal="center" vertical="center"/>
    </xf>
    <xf numFmtId="1" fontId="6" fillId="3" borderId="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 wrapText="1"/>
    </xf>
    <xf numFmtId="0" fontId="4" fillId="2" borderId="0" xfId="0" applyFont="1" applyFill="1" applyAlignment="1">
      <alignment vertical="top"/>
    </xf>
    <xf numFmtId="0" fontId="46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4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I436"/>
  <sheetViews>
    <sheetView tabSelected="1" view="pageLayout" zoomScaleNormal="110" workbookViewId="0">
      <selection activeCell="D11" sqref="D11:F11"/>
    </sheetView>
  </sheetViews>
  <sheetFormatPr defaultRowHeight="15" x14ac:dyDescent="0.25"/>
  <cols>
    <col min="1" max="1" width="24.28515625" style="4" customWidth="1"/>
    <col min="2" max="2" width="13.42578125" style="4" customWidth="1"/>
    <col min="3" max="3" width="13.85546875" customWidth="1"/>
    <col min="4" max="4" width="14.42578125" style="5" customWidth="1"/>
    <col min="5" max="5" width="15.7109375" customWidth="1"/>
    <col min="6" max="6" width="16" customWidth="1"/>
    <col min="7" max="7" width="14.7109375" customWidth="1"/>
    <col min="8" max="8" width="15.28515625" customWidth="1"/>
    <col min="9" max="9" width="15.5703125" customWidth="1"/>
    <col min="10" max="10" width="18.140625" customWidth="1"/>
  </cols>
  <sheetData>
    <row r="1" spans="1:8" x14ac:dyDescent="0.25">
      <c r="A1" s="344" t="s">
        <v>0</v>
      </c>
      <c r="B1" s="344"/>
      <c r="C1" s="344"/>
      <c r="D1" s="344"/>
      <c r="E1" s="344"/>
      <c r="F1" s="344"/>
      <c r="G1" s="344"/>
      <c r="H1" s="344"/>
    </row>
    <row r="2" spans="1:8" x14ac:dyDescent="0.25">
      <c r="A2" s="345" t="s">
        <v>32</v>
      </c>
      <c r="B2" s="345"/>
      <c r="C2" s="345"/>
      <c r="D2" s="345"/>
      <c r="E2" s="345"/>
      <c r="F2" s="345"/>
      <c r="G2" s="345"/>
      <c r="H2" s="345"/>
    </row>
    <row r="3" spans="1:8" ht="19.899999999999999" customHeight="1" x14ac:dyDescent="0.25">
      <c r="A3" s="295"/>
      <c r="B3" s="295"/>
      <c r="C3" s="295"/>
      <c r="D3" s="295"/>
      <c r="E3" s="295"/>
      <c r="F3" s="295"/>
      <c r="G3" s="295"/>
      <c r="H3" s="13"/>
    </row>
    <row r="4" spans="1:8" ht="22.15" customHeight="1" x14ac:dyDescent="0.25">
      <c r="A4" s="35" t="s">
        <v>1</v>
      </c>
      <c r="B4" s="350"/>
      <c r="C4" s="351"/>
      <c r="D4" s="351"/>
      <c r="E4" s="351"/>
      <c r="F4" s="351"/>
      <c r="G4" s="352"/>
      <c r="H4" s="13"/>
    </row>
    <row r="5" spans="1:8" ht="22.15" customHeight="1" x14ac:dyDescent="0.25">
      <c r="A5" s="35" t="s">
        <v>42</v>
      </c>
      <c r="B5" s="350"/>
      <c r="C5" s="351"/>
      <c r="D5" s="351"/>
      <c r="E5" s="351"/>
      <c r="F5" s="351"/>
      <c r="G5" s="352"/>
      <c r="H5" s="13"/>
    </row>
    <row r="6" spans="1:8" ht="13.9" customHeight="1" x14ac:dyDescent="0.25">
      <c r="A6" s="295"/>
      <c r="B6" s="295"/>
      <c r="C6" s="295"/>
      <c r="D6" s="295"/>
      <c r="E6" s="295"/>
      <c r="F6" s="295"/>
      <c r="G6" s="295"/>
      <c r="H6" s="13"/>
    </row>
    <row r="7" spans="1:8" ht="13.9" customHeight="1" x14ac:dyDescent="0.25">
      <c r="A7" s="13"/>
      <c r="B7" s="13"/>
      <c r="C7" s="13"/>
      <c r="D7" s="13"/>
      <c r="E7" s="13"/>
      <c r="F7" s="13"/>
      <c r="G7" s="13"/>
      <c r="H7" s="13"/>
    </row>
    <row r="8" spans="1:8" ht="17.45" customHeight="1" x14ac:dyDescent="0.25">
      <c r="A8" s="36" t="s">
        <v>31</v>
      </c>
      <c r="B8" s="36"/>
      <c r="C8" s="13"/>
      <c r="D8" s="353"/>
      <c r="E8" s="354"/>
      <c r="F8" s="355"/>
      <c r="G8" s="15"/>
      <c r="H8" s="13"/>
    </row>
    <row r="9" spans="1:8" ht="20.45" customHeight="1" x14ac:dyDescent="0.25">
      <c r="A9" s="295"/>
      <c r="B9" s="295"/>
      <c r="C9" s="295"/>
      <c r="D9" s="295"/>
      <c r="E9" s="295"/>
      <c r="F9" s="295"/>
      <c r="G9" s="295"/>
      <c r="H9" s="13"/>
    </row>
    <row r="10" spans="1:8" ht="21.6" customHeight="1" x14ac:dyDescent="0.25">
      <c r="A10" s="360" t="s">
        <v>108</v>
      </c>
      <c r="B10" s="360"/>
      <c r="C10" s="360"/>
      <c r="D10" s="360"/>
      <c r="E10" s="360"/>
      <c r="F10" s="360"/>
      <c r="G10" s="360"/>
      <c r="H10" s="13"/>
    </row>
    <row r="11" spans="1:8" ht="18.600000000000001" customHeight="1" x14ac:dyDescent="0.25">
      <c r="A11" s="297" t="s">
        <v>99</v>
      </c>
      <c r="B11" s="297"/>
      <c r="C11" s="297"/>
      <c r="D11" s="395"/>
      <c r="E11" s="396"/>
      <c r="F11" s="397"/>
      <c r="G11" s="39"/>
      <c r="H11" s="13"/>
    </row>
    <row r="12" spans="1:8" ht="10.5" customHeight="1" x14ac:dyDescent="0.25">
      <c r="A12" s="297"/>
      <c r="B12" s="297"/>
      <c r="C12" s="295"/>
      <c r="D12" s="295"/>
      <c r="E12" s="295"/>
      <c r="F12" s="295"/>
      <c r="G12" s="295"/>
      <c r="H12" s="13"/>
    </row>
    <row r="13" spans="1:8" ht="27" customHeight="1" x14ac:dyDescent="0.25">
      <c r="A13" s="398" t="s">
        <v>100</v>
      </c>
      <c r="B13" s="398"/>
      <c r="C13" s="399"/>
      <c r="D13" s="399"/>
      <c r="E13" s="6"/>
      <c r="F13" s="15"/>
      <c r="G13" s="38"/>
      <c r="H13" s="13"/>
    </row>
    <row r="14" spans="1:8" ht="14.25" customHeight="1" x14ac:dyDescent="0.25">
      <c r="A14" s="378" t="str">
        <f>IF(AND(E13="Sim",OR(D208="",D210=0)),"Observação: Necessário preencher Anexo 1","")</f>
        <v/>
      </c>
      <c r="B14" s="378"/>
      <c r="C14" s="379"/>
      <c r="D14" s="379"/>
      <c r="E14" s="379"/>
      <c r="F14" s="379"/>
      <c r="G14" s="379"/>
      <c r="H14" s="13"/>
    </row>
    <row r="15" spans="1:8" ht="16.5" customHeight="1" x14ac:dyDescent="0.25">
      <c r="A15" s="380" t="s">
        <v>101</v>
      </c>
      <c r="B15" s="380"/>
      <c r="C15" s="380"/>
      <c r="D15" s="6"/>
      <c r="E15" s="256" t="s">
        <v>234</v>
      </c>
      <c r="F15" s="256"/>
      <c r="G15" s="257"/>
      <c r="H15" s="13"/>
    </row>
    <row r="16" spans="1:8" s="12" customFormat="1" ht="12" customHeight="1" x14ac:dyDescent="0.25">
      <c r="A16" s="42"/>
      <c r="B16" s="42"/>
      <c r="C16" s="43"/>
      <c r="D16" s="44"/>
      <c r="E16" s="45"/>
      <c r="F16" s="15"/>
      <c r="G16" s="38"/>
      <c r="H16" s="44"/>
    </row>
    <row r="17" spans="1:8" ht="16.5" customHeight="1" x14ac:dyDescent="0.25">
      <c r="A17" s="361" t="s">
        <v>102</v>
      </c>
      <c r="B17" s="361"/>
      <c r="C17" s="295"/>
      <c r="D17" s="310"/>
      <c r="E17" s="320"/>
      <c r="F17" s="46"/>
      <c r="G17" s="38"/>
      <c r="H17" s="13"/>
    </row>
    <row r="18" spans="1:8" s="12" customFormat="1" ht="12" customHeight="1" x14ac:dyDescent="0.25">
      <c r="A18" s="42"/>
      <c r="B18" s="42"/>
      <c r="C18" s="43"/>
      <c r="D18" s="44"/>
      <c r="E18" s="15"/>
      <c r="F18" s="15"/>
      <c r="G18" s="38"/>
      <c r="H18" s="44"/>
    </row>
    <row r="19" spans="1:8" ht="16.5" customHeight="1" x14ac:dyDescent="0.25">
      <c r="A19" s="361" t="s">
        <v>103</v>
      </c>
      <c r="B19" s="361"/>
      <c r="C19" s="295"/>
      <c r="D19" s="6"/>
      <c r="E19" s="258" t="s">
        <v>95</v>
      </c>
      <c r="F19" s="259"/>
      <c r="G19" s="259"/>
      <c r="H19" s="13"/>
    </row>
    <row r="20" spans="1:8" ht="16.5" customHeight="1" x14ac:dyDescent="0.25">
      <c r="A20" s="378" t="str">
        <f>IF(AND(D19="Sim",C242=""),"Observação: Necessário preencher Anexo 2","")</f>
        <v/>
      </c>
      <c r="B20" s="378"/>
      <c r="C20" s="379"/>
      <c r="D20" s="379"/>
      <c r="E20" s="214"/>
      <c r="F20" s="214"/>
      <c r="G20" s="213"/>
      <c r="H20" s="13"/>
    </row>
    <row r="21" spans="1:8" ht="16.5" customHeight="1" x14ac:dyDescent="0.25">
      <c r="A21" s="297" t="s">
        <v>104</v>
      </c>
      <c r="B21" s="297"/>
      <c r="C21" s="295"/>
      <c r="D21" s="310"/>
      <c r="E21" s="320"/>
      <c r="F21" s="46"/>
      <c r="G21" s="38"/>
      <c r="H21" s="13"/>
    </row>
    <row r="22" spans="1:8" s="12" customFormat="1" ht="12.75" customHeight="1" x14ac:dyDescent="0.25">
      <c r="A22" s="42"/>
      <c r="B22" s="42"/>
      <c r="C22" s="43"/>
      <c r="D22" s="44"/>
      <c r="E22" s="15"/>
      <c r="F22" s="15"/>
      <c r="G22" s="38"/>
      <c r="H22" s="44"/>
    </row>
    <row r="23" spans="1:8" ht="16.5" customHeight="1" x14ac:dyDescent="0.25">
      <c r="A23" s="380" t="s">
        <v>105</v>
      </c>
      <c r="B23" s="380"/>
      <c r="C23" s="380"/>
      <c r="D23" s="9"/>
      <c r="E23" s="41"/>
      <c r="F23" s="13"/>
      <c r="G23" s="47"/>
      <c r="H23" s="13"/>
    </row>
    <row r="24" spans="1:8" ht="14.45" customHeight="1" x14ac:dyDescent="0.25">
      <c r="A24" s="364" t="s">
        <v>63</v>
      </c>
      <c r="B24" s="364"/>
      <c r="C24" s="364"/>
      <c r="D24" s="13"/>
      <c r="E24" s="13"/>
      <c r="F24" s="13"/>
      <c r="G24" s="13"/>
      <c r="H24" s="13"/>
    </row>
    <row r="25" spans="1:8" ht="16.5" customHeight="1" x14ac:dyDescent="0.25">
      <c r="A25" s="364" t="s">
        <v>248</v>
      </c>
      <c r="B25" s="364"/>
      <c r="C25" s="365"/>
      <c r="D25" s="301"/>
      <c r="E25" s="302"/>
      <c r="F25" s="49"/>
      <c r="G25" s="13"/>
      <c r="H25" s="13"/>
    </row>
    <row r="26" spans="1:8" ht="15" customHeight="1" x14ac:dyDescent="0.25">
      <c r="A26" s="48"/>
      <c r="B26" s="48"/>
      <c r="C26" s="48"/>
      <c r="D26" s="50"/>
      <c r="E26" s="49"/>
      <c r="F26" s="49"/>
      <c r="G26" s="13"/>
      <c r="H26" s="13"/>
    </row>
    <row r="27" spans="1:8" ht="15" customHeight="1" x14ac:dyDescent="0.25">
      <c r="A27" s="314" t="s">
        <v>228</v>
      </c>
      <c r="B27" s="314"/>
      <c r="C27" s="314"/>
      <c r="D27" s="314"/>
      <c r="E27" s="314"/>
      <c r="F27" s="314"/>
      <c r="G27" s="314"/>
      <c r="H27" s="13"/>
    </row>
    <row r="28" spans="1:8" ht="15" customHeight="1" x14ac:dyDescent="0.25">
      <c r="A28" s="48"/>
      <c r="B28" s="48"/>
      <c r="C28" s="48"/>
      <c r="D28" s="51"/>
      <c r="E28" s="49"/>
      <c r="F28" s="49"/>
      <c r="G28" s="13"/>
      <c r="H28" s="13"/>
    </row>
    <row r="29" spans="1:8" ht="15" customHeight="1" x14ac:dyDescent="0.25">
      <c r="A29" s="48"/>
      <c r="B29" s="48"/>
      <c r="C29" s="48"/>
      <c r="D29" s="51"/>
      <c r="E29" s="49"/>
      <c r="F29" s="49"/>
      <c r="G29" s="13"/>
      <c r="H29" s="13"/>
    </row>
    <row r="30" spans="1:8" ht="19.149999999999999" customHeight="1" x14ac:dyDescent="0.25">
      <c r="A30" s="52" t="s">
        <v>109</v>
      </c>
      <c r="B30" s="53"/>
      <c r="C30" s="13"/>
      <c r="D30" s="13"/>
      <c r="E30" s="13"/>
      <c r="F30" s="13"/>
      <c r="G30" s="13"/>
      <c r="H30" s="13"/>
    </row>
    <row r="31" spans="1:8" ht="23.45" customHeight="1" x14ac:dyDescent="0.25">
      <c r="A31" s="361" t="s">
        <v>201</v>
      </c>
      <c r="B31" s="361"/>
      <c r="C31" s="362"/>
      <c r="D31" s="348"/>
      <c r="E31" s="349"/>
      <c r="F31" s="366" t="s">
        <v>141</v>
      </c>
      <c r="G31" s="366"/>
      <c r="H31" s="366"/>
    </row>
    <row r="32" spans="1:8" ht="7.5" customHeight="1" x14ac:dyDescent="0.25">
      <c r="A32" s="54"/>
      <c r="B32" s="54"/>
      <c r="C32" s="55"/>
      <c r="D32" s="56"/>
      <c r="E32" s="56"/>
      <c r="F32" s="366"/>
      <c r="G32" s="366"/>
      <c r="H32" s="366"/>
    </row>
    <row r="33" spans="1:8" ht="24" customHeight="1" x14ac:dyDescent="0.25">
      <c r="A33" s="290" t="s">
        <v>140</v>
      </c>
      <c r="B33" s="290"/>
      <c r="C33" s="363"/>
      <c r="D33" s="348"/>
      <c r="E33" s="349"/>
      <c r="F33" s="367" t="str">
        <f>IF(OR(D33&gt;D31),"Erro - área da parcela até 30 m não pode ser superior à área total do terreno (campo 3.1.)","")</f>
        <v/>
      </c>
      <c r="G33" s="368"/>
      <c r="H33" s="368"/>
    </row>
    <row r="34" spans="1:8" ht="10.5" customHeight="1" x14ac:dyDescent="0.25">
      <c r="A34" s="48"/>
      <c r="B34" s="48"/>
      <c r="C34" s="48"/>
      <c r="D34" s="51"/>
      <c r="E34" s="49"/>
      <c r="F34" s="49"/>
      <c r="G34" s="13"/>
      <c r="H34" s="13"/>
    </row>
    <row r="35" spans="1:8" ht="24" customHeight="1" x14ac:dyDescent="0.25">
      <c r="A35" s="52" t="s">
        <v>65</v>
      </c>
      <c r="B35" s="53"/>
      <c r="C35" s="53"/>
      <c r="D35" s="53"/>
      <c r="E35" s="59"/>
      <c r="F35" s="59"/>
      <c r="G35" s="59"/>
      <c r="H35" s="13"/>
    </row>
    <row r="36" spans="1:8" ht="19.5" customHeight="1" x14ac:dyDescent="0.25">
      <c r="A36" s="294" t="s">
        <v>72</v>
      </c>
      <c r="B36" s="294"/>
      <c r="C36" s="295"/>
      <c r="D36" s="13"/>
      <c r="E36" s="60">
        <f>SUM(E37+E38)</f>
        <v>0</v>
      </c>
      <c r="F36" s="61"/>
      <c r="G36" s="59"/>
      <c r="H36" s="59"/>
    </row>
    <row r="37" spans="1:8" ht="16.899999999999999" customHeight="1" x14ac:dyDescent="0.25">
      <c r="A37" s="294" t="s">
        <v>73</v>
      </c>
      <c r="B37" s="294"/>
      <c r="C37" s="295"/>
      <c r="D37" s="13"/>
      <c r="E37" s="17"/>
      <c r="F37" s="59"/>
      <c r="G37" s="59"/>
      <c r="H37" s="59"/>
    </row>
    <row r="38" spans="1:8" ht="16.899999999999999" customHeight="1" x14ac:dyDescent="0.25">
      <c r="A38" s="294" t="s">
        <v>74</v>
      </c>
      <c r="B38" s="294"/>
      <c r="C38" s="295"/>
      <c r="D38" s="13"/>
      <c r="E38" s="17"/>
      <c r="F38" s="59"/>
      <c r="G38" s="59"/>
      <c r="H38" s="59"/>
    </row>
    <row r="39" spans="1:8" s="12" customFormat="1" ht="6" customHeight="1" x14ac:dyDescent="0.25">
      <c r="A39" s="42"/>
      <c r="B39" s="42"/>
      <c r="C39" s="43"/>
      <c r="D39" s="43"/>
      <c r="E39" s="44"/>
      <c r="F39" s="15"/>
      <c r="G39" s="15"/>
      <c r="H39" s="38"/>
    </row>
    <row r="40" spans="1:8" ht="18" customHeight="1" x14ac:dyDescent="0.25">
      <c r="A40" s="294" t="s">
        <v>200</v>
      </c>
      <c r="B40" s="294"/>
      <c r="C40" s="319"/>
      <c r="D40" s="13"/>
      <c r="E40" s="60">
        <f>SUM(E41+E42+E43)</f>
        <v>0</v>
      </c>
      <c r="F40" s="281" t="s">
        <v>142</v>
      </c>
      <c r="G40" s="282"/>
      <c r="H40" s="282"/>
    </row>
    <row r="41" spans="1:8" ht="18" customHeight="1" x14ac:dyDescent="0.25">
      <c r="A41" s="294" t="s">
        <v>75</v>
      </c>
      <c r="B41" s="294"/>
      <c r="C41" s="295"/>
      <c r="D41" s="13"/>
      <c r="E41" s="17"/>
      <c r="F41" s="281"/>
      <c r="G41" s="282"/>
      <c r="H41" s="282"/>
    </row>
    <row r="42" spans="1:8" ht="18" customHeight="1" x14ac:dyDescent="0.25">
      <c r="A42" s="294" t="s">
        <v>76</v>
      </c>
      <c r="B42" s="294"/>
      <c r="C42" s="295"/>
      <c r="D42" s="13"/>
      <c r="E42" s="17"/>
      <c r="F42" s="281"/>
      <c r="G42" s="282"/>
      <c r="H42" s="282"/>
    </row>
    <row r="43" spans="1:8" ht="18" customHeight="1" x14ac:dyDescent="0.25">
      <c r="A43" s="294" t="s">
        <v>77</v>
      </c>
      <c r="B43" s="294"/>
      <c r="C43" s="295"/>
      <c r="D43" s="13"/>
      <c r="E43" s="17"/>
      <c r="F43" s="59"/>
      <c r="G43" s="59"/>
      <c r="H43" s="59"/>
    </row>
    <row r="44" spans="1:8" s="12" customFormat="1" ht="7.5" customHeight="1" x14ac:dyDescent="0.25">
      <c r="A44" s="42"/>
      <c r="B44" s="42"/>
      <c r="C44" s="43"/>
      <c r="D44" s="43"/>
      <c r="E44" s="44"/>
      <c r="F44" s="15"/>
      <c r="G44" s="15"/>
      <c r="H44" s="38"/>
    </row>
    <row r="45" spans="1:8" ht="23.25" customHeight="1" x14ac:dyDescent="0.25">
      <c r="A45" s="290" t="s">
        <v>78</v>
      </c>
      <c r="B45" s="290"/>
      <c r="C45" s="358"/>
      <c r="D45" s="62"/>
      <c r="E45" s="17"/>
      <c r="F45" s="281" t="s">
        <v>143</v>
      </c>
      <c r="G45" s="282"/>
      <c r="H45" s="282"/>
    </row>
    <row r="46" spans="1:8" s="12" customFormat="1" ht="6" customHeight="1" x14ac:dyDescent="0.25">
      <c r="A46" s="42"/>
      <c r="B46" s="42"/>
      <c r="C46" s="43"/>
      <c r="D46" s="43"/>
      <c r="E46" s="148"/>
      <c r="F46" s="423"/>
      <c r="G46" s="282"/>
      <c r="H46" s="282"/>
    </row>
    <row r="47" spans="1:8" ht="18.75" customHeight="1" x14ac:dyDescent="0.25">
      <c r="A47" s="294" t="s">
        <v>199</v>
      </c>
      <c r="B47" s="294"/>
      <c r="C47" s="359"/>
      <c r="D47"/>
      <c r="E47" s="60">
        <f>IF((E41-0.1*D169)&lt;0,"0",(E41-0.1*D169))+E42+E43+E45</f>
        <v>0</v>
      </c>
      <c r="F47" s="281"/>
      <c r="G47" s="282"/>
      <c r="H47" s="282"/>
    </row>
    <row r="48" spans="1:8" s="12" customFormat="1" ht="7.5" customHeight="1" x14ac:dyDescent="0.25">
      <c r="A48" s="42"/>
      <c r="B48" s="42"/>
      <c r="C48" s="43"/>
      <c r="D48" s="43"/>
      <c r="E48" s="148"/>
      <c r="F48" s="423"/>
      <c r="G48" s="282"/>
      <c r="H48" s="282"/>
    </row>
    <row r="49" spans="1:8" ht="38.450000000000003" customHeight="1" x14ac:dyDescent="0.25">
      <c r="A49" s="324" t="s">
        <v>198</v>
      </c>
      <c r="B49" s="324"/>
      <c r="C49" s="324"/>
      <c r="D49" s="325"/>
      <c r="E49" s="17"/>
      <c r="F49" s="281"/>
      <c r="G49" s="282"/>
      <c r="H49" s="282"/>
    </row>
    <row r="50" spans="1:8" ht="7.5" customHeight="1" x14ac:dyDescent="0.25">
      <c r="A50" s="142"/>
      <c r="B50" s="142"/>
      <c r="C50" s="64"/>
      <c r="D50" s="64"/>
      <c r="E50" s="56"/>
      <c r="F50" s="141"/>
      <c r="G50" s="141"/>
      <c r="H50" s="141"/>
    </row>
    <row r="51" spans="1:8" ht="24" customHeight="1" x14ac:dyDescent="0.25">
      <c r="A51" s="324" t="s">
        <v>197</v>
      </c>
      <c r="B51" s="324"/>
      <c r="C51" s="324"/>
      <c r="D51" s="325"/>
      <c r="E51" s="60">
        <f>D31-E38-E42</f>
        <v>0</v>
      </c>
      <c r="F51" s="415" t="s">
        <v>195</v>
      </c>
      <c r="G51" s="416"/>
      <c r="H51" s="416"/>
    </row>
    <row r="52" spans="1:8" s="143" customFormat="1" ht="7.5" customHeight="1" x14ac:dyDescent="0.25">
      <c r="A52" s="142"/>
      <c r="B52" s="142"/>
      <c r="C52" s="64"/>
      <c r="D52" s="64"/>
      <c r="E52" s="56"/>
      <c r="F52" s="141"/>
      <c r="G52" s="141"/>
      <c r="H52" s="141"/>
    </row>
    <row r="53" spans="1:8" s="143" customFormat="1" ht="24" customHeight="1" x14ac:dyDescent="0.25">
      <c r="A53" s="381" t="s">
        <v>196</v>
      </c>
      <c r="B53" s="381"/>
      <c r="C53" s="381"/>
      <c r="D53" s="417"/>
      <c r="E53" s="66">
        <f>D31-E36-E40</f>
        <v>0</v>
      </c>
      <c r="F53" s="415"/>
      <c r="G53" s="416"/>
      <c r="H53" s="416"/>
    </row>
    <row r="54" spans="1:8" ht="16.5" customHeight="1" x14ac:dyDescent="0.25">
      <c r="A54" s="381" t="s">
        <v>110</v>
      </c>
      <c r="B54" s="381"/>
      <c r="C54" s="381"/>
      <c r="D54" s="381"/>
      <c r="E54" s="381"/>
      <c r="F54" s="381"/>
      <c r="G54" s="381"/>
      <c r="H54" s="13"/>
    </row>
    <row r="55" spans="1:8" ht="6" customHeight="1" x14ac:dyDescent="0.25">
      <c r="A55" s="65"/>
      <c r="B55" s="65"/>
      <c r="C55" s="65"/>
      <c r="D55" s="65"/>
      <c r="E55" s="65"/>
      <c r="F55" s="65"/>
      <c r="G55" s="65"/>
      <c r="H55" s="13"/>
    </row>
    <row r="56" spans="1:8" ht="22.15" customHeight="1" x14ac:dyDescent="0.25">
      <c r="A56" s="324" t="s">
        <v>202</v>
      </c>
      <c r="B56" s="324"/>
      <c r="C56" s="325"/>
      <c r="D56" s="233"/>
      <c r="E56" s="281" t="s">
        <v>203</v>
      </c>
      <c r="F56" s="282"/>
      <c r="G56" s="282"/>
      <c r="H56" s="282"/>
    </row>
    <row r="57" spans="1:8" s="143" customFormat="1" ht="7.5" customHeight="1" x14ac:dyDescent="0.25">
      <c r="A57" s="254"/>
      <c r="B57" s="254"/>
      <c r="C57" s="253"/>
      <c r="D57" s="253"/>
      <c r="E57" s="252"/>
      <c r="F57" s="251"/>
      <c r="G57" s="251"/>
      <c r="H57" s="251"/>
    </row>
    <row r="58" spans="1:8" ht="22.15" customHeight="1" x14ac:dyDescent="0.25">
      <c r="A58" s="342" t="s">
        <v>246</v>
      </c>
      <c r="B58" s="342"/>
      <c r="C58" s="343"/>
      <c r="D58" s="6"/>
      <c r="E58" s="338" t="s">
        <v>247</v>
      </c>
      <c r="F58" s="339"/>
      <c r="G58" s="340"/>
      <c r="H58" s="341"/>
    </row>
    <row r="59" spans="1:8" s="143" customFormat="1" ht="7.5" customHeight="1" x14ac:dyDescent="0.25">
      <c r="A59" s="227"/>
      <c r="B59" s="227"/>
      <c r="C59" s="232"/>
      <c r="D59" s="232"/>
      <c r="E59" s="228"/>
      <c r="F59" s="226"/>
      <c r="G59" s="226"/>
      <c r="H59" s="226"/>
    </row>
    <row r="60" spans="1:8" ht="14.25" customHeight="1" x14ac:dyDescent="0.25">
      <c r="A60" s="381" t="s">
        <v>249</v>
      </c>
      <c r="B60" s="381"/>
      <c r="C60" s="381"/>
      <c r="D60" s="381"/>
      <c r="E60" s="381"/>
      <c r="F60" s="381"/>
      <c r="G60" s="381"/>
      <c r="H60" s="13"/>
    </row>
    <row r="61" spans="1:8" ht="9" customHeight="1" x14ac:dyDescent="0.25">
      <c r="A61" s="403" t="s">
        <v>238</v>
      </c>
      <c r="B61" s="400" t="s">
        <v>91</v>
      </c>
      <c r="C61" s="400" t="s">
        <v>90</v>
      </c>
      <c r="D61" s="400" t="s">
        <v>92</v>
      </c>
      <c r="E61" s="356" t="s">
        <v>93</v>
      </c>
      <c r="F61" s="400" t="s">
        <v>94</v>
      </c>
      <c r="G61" s="356" t="s">
        <v>168</v>
      </c>
      <c r="H61" s="356" t="s">
        <v>89</v>
      </c>
    </row>
    <row r="62" spans="1:8" ht="21" customHeight="1" x14ac:dyDescent="0.25">
      <c r="A62" s="403"/>
      <c r="B62" s="401"/>
      <c r="C62" s="402"/>
      <c r="D62" s="402"/>
      <c r="E62" s="357"/>
      <c r="F62" s="402"/>
      <c r="G62" s="384"/>
      <c r="H62" s="357"/>
    </row>
    <row r="63" spans="1:8" ht="31.5" customHeight="1" x14ac:dyDescent="0.25">
      <c r="A63" s="68" t="s">
        <v>111</v>
      </c>
      <c r="B63" s="185"/>
      <c r="C63" s="180"/>
      <c r="D63" s="190"/>
      <c r="E63" s="194">
        <f t="shared" ref="E63:E77" si="0">IF($D$58="sim","--",SUM(B63+C63+D63))</f>
        <v>0</v>
      </c>
      <c r="F63" s="180"/>
      <c r="G63" s="69">
        <f t="shared" ref="G63:G77" si="1">C63+D63+F63</f>
        <v>0</v>
      </c>
      <c r="H63" s="70">
        <f t="shared" ref="H63:H74" si="2">IF($D$58="sim","--",G63-E63)</f>
        <v>0</v>
      </c>
    </row>
    <row r="64" spans="1:8" ht="21" customHeight="1" x14ac:dyDescent="0.25">
      <c r="A64" s="71" t="s">
        <v>112</v>
      </c>
      <c r="B64" s="185"/>
      <c r="C64" s="180"/>
      <c r="D64" s="190"/>
      <c r="E64" s="194">
        <f t="shared" si="0"/>
        <v>0</v>
      </c>
      <c r="F64" s="180"/>
      <c r="G64" s="69">
        <f t="shared" si="1"/>
        <v>0</v>
      </c>
      <c r="H64" s="70">
        <f t="shared" si="2"/>
        <v>0</v>
      </c>
    </row>
    <row r="65" spans="1:8" ht="21" customHeight="1" x14ac:dyDescent="0.25">
      <c r="A65" s="71" t="s">
        <v>113</v>
      </c>
      <c r="B65" s="185"/>
      <c r="C65" s="180"/>
      <c r="D65" s="190"/>
      <c r="E65" s="194">
        <f t="shared" si="0"/>
        <v>0</v>
      </c>
      <c r="F65" s="180"/>
      <c r="G65" s="69">
        <f t="shared" si="1"/>
        <v>0</v>
      </c>
      <c r="H65" s="70">
        <f t="shared" si="2"/>
        <v>0</v>
      </c>
    </row>
    <row r="66" spans="1:8" ht="24" customHeight="1" x14ac:dyDescent="0.25">
      <c r="A66" s="68" t="s">
        <v>114</v>
      </c>
      <c r="B66" s="186"/>
      <c r="C66" s="181"/>
      <c r="D66" s="191"/>
      <c r="E66" s="195">
        <f t="shared" si="0"/>
        <v>0</v>
      </c>
      <c r="F66" s="181"/>
      <c r="G66" s="116">
        <f t="shared" si="1"/>
        <v>0</v>
      </c>
      <c r="H66" s="117">
        <f t="shared" si="2"/>
        <v>0</v>
      </c>
    </row>
    <row r="67" spans="1:8" ht="19.149999999999999" customHeight="1" x14ac:dyDescent="0.25">
      <c r="A67" s="68" t="s">
        <v>139</v>
      </c>
      <c r="B67" s="187">
        <f>SUM(B63+B64+B65+B66)</f>
        <v>0</v>
      </c>
      <c r="C67" s="182">
        <f t="shared" ref="C67:F67" si="3">SUM(C63+C64+C65+C66)</f>
        <v>0</v>
      </c>
      <c r="D67" s="192">
        <f t="shared" si="3"/>
        <v>0</v>
      </c>
      <c r="E67" s="196">
        <f t="shared" si="0"/>
        <v>0</v>
      </c>
      <c r="F67" s="182">
        <f t="shared" si="3"/>
        <v>0</v>
      </c>
      <c r="G67" s="115">
        <f t="shared" si="1"/>
        <v>0</v>
      </c>
      <c r="H67" s="119">
        <f t="shared" si="2"/>
        <v>0</v>
      </c>
    </row>
    <row r="68" spans="1:8" s="238" customFormat="1" ht="18" customHeight="1" x14ac:dyDescent="0.25">
      <c r="A68" s="245" t="s">
        <v>115</v>
      </c>
      <c r="B68" s="188"/>
      <c r="C68" s="183"/>
      <c r="D68" s="193"/>
      <c r="E68" s="194">
        <f t="shared" si="0"/>
        <v>0</v>
      </c>
      <c r="F68" s="183"/>
      <c r="G68" s="118">
        <f t="shared" si="1"/>
        <v>0</v>
      </c>
      <c r="H68" s="70">
        <f t="shared" si="2"/>
        <v>0</v>
      </c>
    </row>
    <row r="69" spans="1:8" s="238" customFormat="1" ht="18" customHeight="1" x14ac:dyDescent="0.25">
      <c r="A69" s="245" t="s">
        <v>116</v>
      </c>
      <c r="B69" s="185"/>
      <c r="C69" s="180"/>
      <c r="D69" s="190"/>
      <c r="E69" s="194">
        <f t="shared" si="0"/>
        <v>0</v>
      </c>
      <c r="F69" s="180"/>
      <c r="G69" s="69">
        <f t="shared" si="1"/>
        <v>0</v>
      </c>
      <c r="H69" s="70">
        <f t="shared" si="2"/>
        <v>0</v>
      </c>
    </row>
    <row r="70" spans="1:8" s="238" customFormat="1" ht="18" customHeight="1" x14ac:dyDescent="0.25">
      <c r="A70" s="245" t="s">
        <v>117</v>
      </c>
      <c r="B70" s="185"/>
      <c r="C70" s="180"/>
      <c r="D70" s="190"/>
      <c r="E70" s="194">
        <f t="shared" si="0"/>
        <v>0</v>
      </c>
      <c r="F70" s="180"/>
      <c r="G70" s="69">
        <f t="shared" si="1"/>
        <v>0</v>
      </c>
      <c r="H70" s="70">
        <f t="shared" si="2"/>
        <v>0</v>
      </c>
    </row>
    <row r="71" spans="1:8" s="238" customFormat="1" ht="18" customHeight="1" x14ac:dyDescent="0.25">
      <c r="A71" s="237" t="s">
        <v>118</v>
      </c>
      <c r="B71" s="185"/>
      <c r="C71" s="180"/>
      <c r="D71" s="190"/>
      <c r="E71" s="194">
        <f t="shared" si="0"/>
        <v>0</v>
      </c>
      <c r="F71" s="180"/>
      <c r="G71" s="69">
        <f t="shared" si="1"/>
        <v>0</v>
      </c>
      <c r="H71" s="70">
        <f t="shared" si="2"/>
        <v>0</v>
      </c>
    </row>
    <row r="72" spans="1:8" ht="24" customHeight="1" x14ac:dyDescent="0.25">
      <c r="A72" s="63" t="s">
        <v>119</v>
      </c>
      <c r="B72" s="185"/>
      <c r="C72" s="180"/>
      <c r="D72" s="190"/>
      <c r="E72" s="194">
        <f t="shared" si="0"/>
        <v>0</v>
      </c>
      <c r="F72" s="180"/>
      <c r="G72" s="69">
        <f t="shared" si="1"/>
        <v>0</v>
      </c>
      <c r="H72" s="70">
        <f t="shared" si="2"/>
        <v>0</v>
      </c>
    </row>
    <row r="73" spans="1:8" ht="15" customHeight="1" x14ac:dyDescent="0.25">
      <c r="A73" s="235" t="s">
        <v>120</v>
      </c>
      <c r="B73" s="185"/>
      <c r="C73" s="180"/>
      <c r="D73" s="190"/>
      <c r="E73" s="194">
        <f t="shared" si="0"/>
        <v>0</v>
      </c>
      <c r="F73" s="180"/>
      <c r="G73" s="69">
        <f t="shared" si="1"/>
        <v>0</v>
      </c>
      <c r="H73" s="70">
        <f t="shared" si="2"/>
        <v>0</v>
      </c>
    </row>
    <row r="74" spans="1:8" s="238" customFormat="1" ht="15" customHeight="1" x14ac:dyDescent="0.25">
      <c r="A74" s="235" t="s">
        <v>121</v>
      </c>
      <c r="B74" s="185"/>
      <c r="C74" s="180"/>
      <c r="D74" s="190"/>
      <c r="E74" s="194">
        <f t="shared" si="0"/>
        <v>0</v>
      </c>
      <c r="F74" s="180"/>
      <c r="G74" s="69">
        <f t="shared" si="1"/>
        <v>0</v>
      </c>
      <c r="H74" s="70">
        <f t="shared" si="2"/>
        <v>0</v>
      </c>
    </row>
    <row r="75" spans="1:8" ht="20.25" customHeight="1" x14ac:dyDescent="0.25">
      <c r="A75" s="244" t="s">
        <v>257</v>
      </c>
      <c r="B75" s="404"/>
      <c r="C75" s="404"/>
      <c r="D75" s="404"/>
      <c r="E75" s="404"/>
      <c r="F75" s="404"/>
      <c r="G75" s="404"/>
      <c r="H75" s="404"/>
    </row>
    <row r="76" spans="1:8" s="143" customFormat="1" ht="15.75" customHeight="1" x14ac:dyDescent="0.25">
      <c r="A76" s="240" t="s">
        <v>252</v>
      </c>
      <c r="B76" s="185"/>
      <c r="C76" s="185"/>
      <c r="D76" s="185"/>
      <c r="E76" s="239">
        <f t="shared" si="0"/>
        <v>0</v>
      </c>
      <c r="F76" s="180"/>
      <c r="G76" s="243">
        <f t="shared" si="1"/>
        <v>0</v>
      </c>
      <c r="H76" s="117">
        <f>IF($D$58="sim","--",G76-E76)</f>
        <v>0</v>
      </c>
    </row>
    <row r="77" spans="1:8" s="143" customFormat="1" ht="20.25" customHeight="1" x14ac:dyDescent="0.25">
      <c r="A77" s="241" t="s">
        <v>263</v>
      </c>
      <c r="B77" s="185"/>
      <c r="C77" s="185"/>
      <c r="D77" s="185"/>
      <c r="E77" s="195">
        <f t="shared" si="0"/>
        <v>0</v>
      </c>
      <c r="F77" s="180"/>
      <c r="G77" s="242">
        <f t="shared" si="1"/>
        <v>0</v>
      </c>
      <c r="H77" s="250">
        <f>IF($D$58="sim","--",G77-E77)</f>
        <v>0</v>
      </c>
    </row>
    <row r="78" spans="1:8" x14ac:dyDescent="0.25">
      <c r="A78" s="35" t="s">
        <v>33</v>
      </c>
      <c r="B78" s="189">
        <f>SUM(B67+B68+B69+B70+B71+B72+B73+B74+B76+B77)</f>
        <v>0</v>
      </c>
      <c r="C78" s="184">
        <f>SUM(C67+C68+C69+C70+C71+C72+C73+C74+C76+C77)</f>
        <v>0</v>
      </c>
      <c r="D78" s="178">
        <f>SUM(D67+D68+D69+D70+D71+D72+D73+D74+D76+D77)</f>
        <v>0</v>
      </c>
      <c r="E78" s="197">
        <f>IF(D58="Sim","--",SUM(E67+E68+E69+E70+E71+E72+E73+E74+E76+E77))</f>
        <v>0</v>
      </c>
      <c r="F78" s="179">
        <f>SUM(F67+F68+F69+F70+F71+F72+F73+F74+F76+F77)</f>
        <v>0</v>
      </c>
      <c r="G78" s="177">
        <f>SUM(G67+G68+G69+G70+G71+G72+G73+G74+G76+G77)</f>
        <v>0</v>
      </c>
      <c r="H78" s="177">
        <f>IF(D58="Sim",SUM(F78,D78,C78)-D56,SUM(H67+H68+H69+H70+H71+H72+H73+H74+H76+H77))</f>
        <v>0</v>
      </c>
    </row>
    <row r="79" spans="1:8" ht="16.5" customHeight="1" x14ac:dyDescent="0.25">
      <c r="A79" s="215" t="str">
        <f>IF(AND(G67&gt;0,E264=""),"Observação: Necessário preencher Anexo 3","")</f>
        <v/>
      </c>
      <c r="B79" s="72"/>
      <c r="C79" s="73"/>
      <c r="D79" s="74"/>
      <c r="E79" s="73"/>
      <c r="F79" s="73"/>
      <c r="G79" s="73"/>
      <c r="H79" s="13"/>
    </row>
    <row r="80" spans="1:8" ht="24" customHeight="1" x14ac:dyDescent="0.25">
      <c r="A80" s="337" t="str">
        <f>IF(AND(D58="Sim",H78&gt;0.001),"Observação: Nas obras de edificação inseridas em lotes não pode haver acréscimo de área de edificação face à pré-existencia descrita no ponto 5.1 (a pré-existência nos loteamentos com prescrições corresponde à área de edificação definida para o lote)",IF(AND(OR(D58="Não",D58=""),D56&lt;&gt;E78),"Observação: A pré-existência (campo 5.1.) deve corresponder à caraterização apresentada nas colunas Demolir, Existente a Manter e Alterar/Reconstruir (quadro 6)",""))</f>
        <v/>
      </c>
      <c r="B80" s="337"/>
      <c r="C80" s="337"/>
      <c r="D80" s="337"/>
      <c r="E80" s="337"/>
      <c r="F80" s="337"/>
      <c r="G80" s="337"/>
      <c r="H80" s="337"/>
    </row>
    <row r="81" spans="1:8" ht="39.75" customHeight="1" x14ac:dyDescent="0.25">
      <c r="A81" s="332" t="s">
        <v>205</v>
      </c>
      <c r="B81" s="332"/>
      <c r="C81" s="333"/>
      <c r="D81" s="75" t="s">
        <v>96</v>
      </c>
      <c r="E81" s="75" t="s">
        <v>97</v>
      </c>
      <c r="F81" s="75" t="s">
        <v>92</v>
      </c>
      <c r="G81" s="75" t="s">
        <v>98</v>
      </c>
      <c r="H81" s="76" t="s">
        <v>169</v>
      </c>
    </row>
    <row r="82" spans="1:8" ht="22.15" customHeight="1" x14ac:dyDescent="0.25">
      <c r="A82" s="290" t="s">
        <v>122</v>
      </c>
      <c r="B82" s="290"/>
      <c r="C82" s="331"/>
      <c r="D82" s="127"/>
      <c r="E82" s="25"/>
      <c r="F82" s="18"/>
      <c r="G82" s="18"/>
      <c r="H82" s="77">
        <f>E82+F82+G82</f>
        <v>0</v>
      </c>
    </row>
    <row r="83" spans="1:8" ht="27" customHeight="1" x14ac:dyDescent="0.25">
      <c r="A83" s="324" t="s">
        <v>123</v>
      </c>
      <c r="B83" s="324"/>
      <c r="C83" s="325"/>
      <c r="D83" s="128"/>
      <c r="E83" s="125"/>
      <c r="F83" s="18"/>
      <c r="G83" s="18"/>
      <c r="H83" s="77">
        <f t="shared" ref="H83:H97" si="4">E83+F83+G83</f>
        <v>0</v>
      </c>
    </row>
    <row r="84" spans="1:8" ht="17.45" customHeight="1" x14ac:dyDescent="0.25">
      <c r="A84" s="290" t="s">
        <v>124</v>
      </c>
      <c r="B84" s="290"/>
      <c r="C84" s="291"/>
      <c r="D84" s="128"/>
      <c r="E84" s="125"/>
      <c r="F84" s="21"/>
      <c r="G84" s="21"/>
      <c r="H84" s="77">
        <f t="shared" si="4"/>
        <v>0</v>
      </c>
    </row>
    <row r="85" spans="1:8" s="143" customFormat="1" ht="17.45" customHeight="1" x14ac:dyDescent="0.25">
      <c r="A85" s="290" t="s">
        <v>125</v>
      </c>
      <c r="B85" s="290"/>
      <c r="C85" s="405"/>
      <c r="D85" s="407"/>
      <c r="E85" s="407"/>
      <c r="F85" s="407"/>
      <c r="G85" s="407"/>
      <c r="H85" s="407"/>
    </row>
    <row r="86" spans="1:8" ht="17.45" customHeight="1" x14ac:dyDescent="0.25">
      <c r="A86" s="382" t="s">
        <v>253</v>
      </c>
      <c r="B86" s="382"/>
      <c r="C86" s="383"/>
      <c r="D86" s="127"/>
      <c r="E86" s="24"/>
      <c r="F86" s="16"/>
      <c r="G86" s="16"/>
      <c r="H86" s="77">
        <f t="shared" si="4"/>
        <v>0</v>
      </c>
    </row>
    <row r="87" spans="1:8" s="143" customFormat="1" ht="17.45" customHeight="1" x14ac:dyDescent="0.25">
      <c r="A87" s="382" t="s">
        <v>254</v>
      </c>
      <c r="B87" s="382"/>
      <c r="C87" s="406"/>
      <c r="D87" s="128"/>
      <c r="E87" s="126"/>
      <c r="F87" s="20"/>
      <c r="G87" s="20"/>
      <c r="H87" s="77">
        <f t="shared" si="4"/>
        <v>0</v>
      </c>
    </row>
    <row r="88" spans="1:8" ht="28.5" customHeight="1" x14ac:dyDescent="0.25">
      <c r="A88" s="290" t="s">
        <v>229</v>
      </c>
      <c r="B88" s="290"/>
      <c r="C88" s="291"/>
      <c r="D88" s="128"/>
      <c r="E88" s="125"/>
      <c r="F88" s="21"/>
      <c r="G88" s="21"/>
      <c r="H88" s="77">
        <f t="shared" si="4"/>
        <v>0</v>
      </c>
    </row>
    <row r="89" spans="1:8" s="143" customFormat="1" ht="8.25" customHeight="1" x14ac:dyDescent="0.25">
      <c r="A89" s="391"/>
      <c r="B89" s="391"/>
      <c r="C89" s="392"/>
      <c r="D89" s="393"/>
      <c r="E89" s="393"/>
      <c r="F89" s="393"/>
      <c r="G89" s="393"/>
      <c r="H89" s="393"/>
    </row>
    <row r="90" spans="1:8" s="143" customFormat="1" ht="7.5" customHeight="1" x14ac:dyDescent="0.25">
      <c r="A90" s="390"/>
      <c r="B90" s="390"/>
      <c r="C90" s="390"/>
      <c r="D90" s="390"/>
      <c r="E90" s="390"/>
      <c r="F90" s="390"/>
      <c r="G90" s="390"/>
      <c r="H90" s="390"/>
    </row>
    <row r="91" spans="1:8" ht="17.45" customHeight="1" x14ac:dyDescent="0.25">
      <c r="A91" s="375" t="s">
        <v>126</v>
      </c>
      <c r="B91" s="375"/>
      <c r="C91" s="376"/>
      <c r="D91" s="127"/>
      <c r="E91" s="236"/>
      <c r="F91" s="16"/>
      <c r="G91" s="16"/>
      <c r="H91" s="77">
        <f t="shared" si="4"/>
        <v>0</v>
      </c>
    </row>
    <row r="92" spans="1:8" ht="17.45" customHeight="1" x14ac:dyDescent="0.25">
      <c r="A92" s="54" t="s">
        <v>127</v>
      </c>
      <c r="B92" s="54"/>
      <c r="C92" s="78"/>
      <c r="D92" s="389"/>
      <c r="E92" s="389"/>
      <c r="F92" s="389"/>
      <c r="G92" s="389"/>
      <c r="H92" s="389"/>
    </row>
    <row r="93" spans="1:8" s="143" customFormat="1" ht="17.45" customHeight="1" x14ac:dyDescent="0.25">
      <c r="A93" s="387" t="s">
        <v>255</v>
      </c>
      <c r="B93" s="387"/>
      <c r="C93" s="388"/>
      <c r="D93" s="128"/>
      <c r="E93" s="125"/>
      <c r="F93" s="18"/>
      <c r="G93" s="18"/>
      <c r="H93" s="77">
        <f t="shared" si="4"/>
        <v>0</v>
      </c>
    </row>
    <row r="94" spans="1:8" s="143" customFormat="1" ht="17.45" customHeight="1" x14ac:dyDescent="0.25">
      <c r="A94" s="387" t="s">
        <v>256</v>
      </c>
      <c r="B94" s="387"/>
      <c r="C94" s="388"/>
      <c r="D94" s="128"/>
      <c r="E94" s="125"/>
      <c r="F94" s="18"/>
      <c r="G94" s="18"/>
      <c r="H94" s="77">
        <f t="shared" si="4"/>
        <v>0</v>
      </c>
    </row>
    <row r="95" spans="1:8" ht="17.45" customHeight="1" x14ac:dyDescent="0.25">
      <c r="A95" s="286" t="s">
        <v>250</v>
      </c>
      <c r="B95" s="286"/>
      <c r="C95" s="292"/>
      <c r="D95" s="127"/>
      <c r="E95" s="24"/>
      <c r="F95" s="16"/>
      <c r="G95" s="16"/>
      <c r="H95" s="77">
        <f t="shared" si="4"/>
        <v>0</v>
      </c>
    </row>
    <row r="96" spans="1:8" ht="17.45" customHeight="1" x14ac:dyDescent="0.25">
      <c r="A96" s="324" t="s">
        <v>128</v>
      </c>
      <c r="B96" s="324"/>
      <c r="C96" s="324"/>
      <c r="D96" s="127"/>
      <c r="E96" s="24"/>
      <c r="F96" s="16"/>
      <c r="G96" s="16"/>
      <c r="H96" s="77">
        <f t="shared" si="4"/>
        <v>0</v>
      </c>
    </row>
    <row r="97" spans="1:8" ht="17.45" customHeight="1" x14ac:dyDescent="0.25">
      <c r="A97" s="328" t="s">
        <v>129</v>
      </c>
      <c r="B97" s="328"/>
      <c r="C97" s="329"/>
      <c r="D97" s="127"/>
      <c r="E97" s="24"/>
      <c r="F97" s="16"/>
      <c r="G97" s="16"/>
      <c r="H97" s="77">
        <f t="shared" si="4"/>
        <v>0</v>
      </c>
    </row>
    <row r="98" spans="1:8" ht="24.75" customHeight="1" x14ac:dyDescent="0.25">
      <c r="A98" s="79"/>
      <c r="B98" s="79"/>
      <c r="C98" s="79"/>
      <c r="D98" s="67"/>
      <c r="E98" s="67"/>
      <c r="F98" s="67"/>
      <c r="G98" s="67"/>
      <c r="H98" s="13"/>
    </row>
    <row r="99" spans="1:8" ht="31.15" customHeight="1" x14ac:dyDescent="0.25">
      <c r="A99" s="79"/>
      <c r="B99" s="79"/>
      <c r="C99" s="80"/>
      <c r="D99" s="75" t="s">
        <v>96</v>
      </c>
      <c r="E99" s="75" t="s">
        <v>97</v>
      </c>
      <c r="F99" s="75" t="s">
        <v>92</v>
      </c>
      <c r="G99" s="75" t="s">
        <v>98</v>
      </c>
      <c r="H99" s="76" t="s">
        <v>170</v>
      </c>
    </row>
    <row r="100" spans="1:8" ht="30.6" customHeight="1" x14ac:dyDescent="0.25">
      <c r="A100" s="57" t="s">
        <v>130</v>
      </c>
      <c r="B100" s="57"/>
      <c r="C100" s="13"/>
      <c r="D100" s="124">
        <f>B74+D91</f>
        <v>0</v>
      </c>
      <c r="E100" s="123">
        <f>C74+E91</f>
        <v>0</v>
      </c>
      <c r="F100" s="60">
        <f>D74+F91</f>
        <v>0</v>
      </c>
      <c r="G100" s="81">
        <f>F74+G91</f>
        <v>0</v>
      </c>
      <c r="H100" s="82">
        <f>E100+F100+G100</f>
        <v>0</v>
      </c>
    </row>
    <row r="101" spans="1:8" ht="32.25" customHeight="1" x14ac:dyDescent="0.25">
      <c r="A101" s="324" t="s">
        <v>251</v>
      </c>
      <c r="B101" s="324"/>
      <c r="C101" s="325"/>
      <c r="D101" s="124">
        <f>B76+D86+D93</f>
        <v>0</v>
      </c>
      <c r="E101" s="123">
        <f>C76+E86+E93</f>
        <v>0</v>
      </c>
      <c r="F101" s="60">
        <f>D76+F86+F93</f>
        <v>0</v>
      </c>
      <c r="G101" s="60">
        <f>F76+G86+G93</f>
        <v>0</v>
      </c>
      <c r="H101" s="82">
        <f>E101+F101+G101</f>
        <v>0</v>
      </c>
    </row>
    <row r="102" spans="1:8" ht="28.5" customHeight="1" x14ac:dyDescent="0.25">
      <c r="A102" s="83"/>
      <c r="B102" s="83"/>
      <c r="C102" s="67"/>
      <c r="D102" s="15"/>
      <c r="E102" s="13"/>
      <c r="F102" s="13"/>
      <c r="G102" s="13"/>
      <c r="H102" s="13"/>
    </row>
    <row r="103" spans="1:8" ht="32.450000000000003" customHeight="1" x14ac:dyDescent="0.25">
      <c r="A103" s="326" t="s">
        <v>131</v>
      </c>
      <c r="B103" s="326"/>
      <c r="C103" s="75" t="s">
        <v>96</v>
      </c>
      <c r="D103" s="75" t="s">
        <v>97</v>
      </c>
      <c r="E103" s="75" t="s">
        <v>92</v>
      </c>
      <c r="F103" s="75" t="s">
        <v>98</v>
      </c>
      <c r="G103" s="110" t="s">
        <v>170</v>
      </c>
      <c r="H103" s="13"/>
    </row>
    <row r="104" spans="1:8" ht="19.899999999999999" customHeight="1" x14ac:dyDescent="0.25">
      <c r="A104" s="324" t="s">
        <v>132</v>
      </c>
      <c r="B104" s="325"/>
      <c r="C104" s="121"/>
      <c r="D104" s="29"/>
      <c r="E104" s="17"/>
      <c r="F104" s="23"/>
      <c r="G104" s="82">
        <f>D104+E104+F104</f>
        <v>0</v>
      </c>
      <c r="H104" s="13"/>
    </row>
    <row r="105" spans="1:8" ht="19.899999999999999" customHeight="1" x14ac:dyDescent="0.25">
      <c r="A105" s="324" t="s">
        <v>133</v>
      </c>
      <c r="B105" s="325"/>
      <c r="C105" s="121"/>
      <c r="D105" s="29"/>
      <c r="E105" s="17"/>
      <c r="F105" s="23"/>
      <c r="G105" s="82">
        <f t="shared" ref="G105:G109" si="5">D105+E105+F105</f>
        <v>0</v>
      </c>
      <c r="H105" s="13"/>
    </row>
    <row r="106" spans="1:8" ht="19.899999999999999" customHeight="1" x14ac:dyDescent="0.25">
      <c r="A106" s="84" t="s">
        <v>134</v>
      </c>
      <c r="B106" s="84"/>
      <c r="C106" s="122">
        <f>SUM(D82:D88)+C107</f>
        <v>0</v>
      </c>
      <c r="D106" s="120">
        <f>SUM(E82:E88)+D107</f>
        <v>0</v>
      </c>
      <c r="E106" s="77">
        <f>SUM(F82:F88)+E107</f>
        <v>0</v>
      </c>
      <c r="F106" s="77">
        <f>SUM(G82:G88)+F107</f>
        <v>0</v>
      </c>
      <c r="G106" s="82">
        <f t="shared" si="5"/>
        <v>0</v>
      </c>
      <c r="H106" s="13"/>
    </row>
    <row r="107" spans="1:8" ht="19.899999999999999" customHeight="1" x14ac:dyDescent="0.25">
      <c r="A107" s="40" t="s">
        <v>135</v>
      </c>
      <c r="B107" s="40"/>
      <c r="C107" s="122">
        <f>B78</f>
        <v>0</v>
      </c>
      <c r="D107" s="120">
        <f>C78</f>
        <v>0</v>
      </c>
      <c r="E107" s="77">
        <f>D78</f>
        <v>0</v>
      </c>
      <c r="F107" s="81">
        <f>F78</f>
        <v>0</v>
      </c>
      <c r="G107" s="82">
        <f>D107+E107+F107</f>
        <v>0</v>
      </c>
      <c r="H107" s="13"/>
    </row>
    <row r="108" spans="1:8" ht="19.899999999999999" customHeight="1" x14ac:dyDescent="0.25">
      <c r="A108" s="84" t="s">
        <v>136</v>
      </c>
      <c r="B108" s="84"/>
      <c r="C108" s="121"/>
      <c r="D108" s="29"/>
      <c r="E108" s="17"/>
      <c r="F108" s="23"/>
      <c r="G108" s="82">
        <f t="shared" si="5"/>
        <v>0</v>
      </c>
      <c r="H108" s="13"/>
    </row>
    <row r="109" spans="1:8" ht="19.899999999999999" customHeight="1" x14ac:dyDescent="0.25">
      <c r="A109" s="84" t="s">
        <v>137</v>
      </c>
      <c r="B109" s="84"/>
      <c r="C109" s="121"/>
      <c r="D109" s="29"/>
      <c r="E109" s="17"/>
      <c r="F109" s="23"/>
      <c r="G109" s="82">
        <f t="shared" si="5"/>
        <v>0</v>
      </c>
      <c r="H109" s="13"/>
    </row>
    <row r="110" spans="1:8" ht="15.75" customHeight="1" x14ac:dyDescent="0.25">
      <c r="A110" s="84" t="s">
        <v>235</v>
      </c>
      <c r="B110" s="84"/>
      <c r="C110" s="85"/>
      <c r="D110" s="86"/>
      <c r="E110" s="85"/>
      <c r="F110" s="85"/>
      <c r="G110" s="85"/>
      <c r="H110" s="13"/>
    </row>
    <row r="111" spans="1:8" ht="19.899999999999999" customHeight="1" x14ac:dyDescent="0.25">
      <c r="A111" s="346" t="s">
        <v>236</v>
      </c>
      <c r="B111" s="347"/>
      <c r="C111" s="200"/>
      <c r="D111" s="201"/>
      <c r="E111" s="202"/>
      <c r="F111" s="203"/>
      <c r="G111" s="198"/>
      <c r="H111" s="13"/>
    </row>
    <row r="112" spans="1:8" ht="19.899999999999999" customHeight="1" x14ac:dyDescent="0.25">
      <c r="A112" s="346" t="s">
        <v>237</v>
      </c>
      <c r="B112" s="347"/>
      <c r="C112" s="200"/>
      <c r="D112" s="201"/>
      <c r="E112" s="202"/>
      <c r="F112" s="202"/>
      <c r="G112" s="198"/>
      <c r="H112" s="13"/>
    </row>
    <row r="113" spans="1:8" ht="21" customHeight="1" x14ac:dyDescent="0.25">
      <c r="A113" s="145" t="s">
        <v>204</v>
      </c>
      <c r="B113" s="147"/>
      <c r="C113" s="146"/>
      <c r="D113" s="15"/>
      <c r="E113" s="146"/>
      <c r="F113" s="146"/>
      <c r="G113" s="199">
        <f>SUM(G111:G112)</f>
        <v>0</v>
      </c>
      <c r="H113" s="140"/>
    </row>
    <row r="114" spans="1:8" s="143" customFormat="1" ht="13.5" customHeight="1" x14ac:dyDescent="0.25">
      <c r="A114" s="149"/>
      <c r="B114" s="150"/>
      <c r="C114" s="151"/>
      <c r="D114" s="152"/>
      <c r="E114" s="151"/>
      <c r="F114" s="151"/>
      <c r="G114" s="85"/>
      <c r="H114" s="137"/>
    </row>
    <row r="115" spans="1:8" ht="25.9" customHeight="1" x14ac:dyDescent="0.25">
      <c r="A115" s="373" t="s">
        <v>138</v>
      </c>
      <c r="B115" s="373"/>
      <c r="C115" s="373"/>
      <c r="D115" s="373"/>
      <c r="E115" s="373"/>
      <c r="F115" s="374"/>
      <c r="G115" s="66" t="str">
        <f>IF(D31="","---",G107/D31)</f>
        <v>---</v>
      </c>
      <c r="H115" s="140"/>
    </row>
    <row r="116" spans="1:8" ht="35.25" customHeight="1" x14ac:dyDescent="0.25">
      <c r="A116" s="324" t="s">
        <v>231</v>
      </c>
      <c r="B116" s="324"/>
      <c r="C116" s="324"/>
      <c r="D116" s="324"/>
      <c r="E116" s="324"/>
      <c r="F116" s="325"/>
      <c r="G116" s="66" t="str">
        <f>IF(E51=0,"---",G104/E51)</f>
        <v>---</v>
      </c>
      <c r="H116" s="153" t="str">
        <f>G116</f>
        <v>---</v>
      </c>
    </row>
    <row r="117" spans="1:8" x14ac:dyDescent="0.25">
      <c r="A117" s="303"/>
      <c r="B117" s="303"/>
      <c r="C117" s="303"/>
      <c r="D117" s="303"/>
      <c r="E117" s="144"/>
      <c r="F117" s="144"/>
      <c r="G117" s="144"/>
      <c r="H117" s="140"/>
    </row>
    <row r="118" spans="1:8" ht="28.5" customHeight="1" x14ac:dyDescent="0.25">
      <c r="A118" s="321" t="s">
        <v>171</v>
      </c>
      <c r="B118" s="321"/>
      <c r="C118" s="321"/>
      <c r="D118" s="321"/>
      <c r="E118" s="321"/>
      <c r="F118" s="321"/>
      <c r="G118" s="321"/>
      <c r="H118" s="140"/>
    </row>
    <row r="119" spans="1:8" ht="30.6" customHeight="1" x14ac:dyDescent="0.25">
      <c r="A119" s="88" t="s">
        <v>107</v>
      </c>
      <c r="B119" s="334"/>
      <c r="C119" s="335"/>
      <c r="D119" s="335"/>
      <c r="E119" s="335"/>
      <c r="F119" s="335"/>
      <c r="G119" s="336"/>
      <c r="H119" s="13"/>
    </row>
    <row r="120" spans="1:8" ht="4.9000000000000004" customHeight="1" x14ac:dyDescent="0.25">
      <c r="A120" s="88"/>
      <c r="B120" s="89"/>
      <c r="C120" s="89"/>
      <c r="D120" s="89"/>
      <c r="E120" s="89"/>
      <c r="F120" s="89"/>
      <c r="G120" s="89"/>
      <c r="H120" s="13"/>
    </row>
    <row r="121" spans="1:8" ht="32.450000000000003" customHeight="1" x14ac:dyDescent="0.25">
      <c r="A121" s="88" t="s">
        <v>106</v>
      </c>
      <c r="B121" s="334"/>
      <c r="C121" s="335"/>
      <c r="D121" s="335"/>
      <c r="E121" s="335"/>
      <c r="F121" s="335"/>
      <c r="G121" s="336"/>
      <c r="H121" s="13"/>
    </row>
    <row r="122" spans="1:8" x14ac:dyDescent="0.25">
      <c r="A122" s="87"/>
      <c r="B122" s="87"/>
      <c r="C122" s="87"/>
      <c r="D122" s="87"/>
      <c r="E122" s="87"/>
      <c r="F122" s="87"/>
      <c r="G122" s="87"/>
      <c r="H122" s="13"/>
    </row>
    <row r="123" spans="1:8" x14ac:dyDescent="0.25">
      <c r="A123" s="330" t="str">
        <f>IF(G104&gt;E51,"ERRO -  Área de impermeabilização (campo 8.1.) não pode ser superior à área do terreno após cedências (campo 4.6.)","")</f>
        <v/>
      </c>
      <c r="B123" s="330"/>
      <c r="C123" s="330"/>
      <c r="D123" s="330"/>
      <c r="E123" s="330"/>
      <c r="F123" s="330"/>
      <c r="G123" s="330"/>
      <c r="H123" s="13"/>
    </row>
    <row r="124" spans="1:8" x14ac:dyDescent="0.25">
      <c r="A124" s="330" t="str">
        <f>IF(G105&gt;G104,"ERRO -  Área de implantação (campo 8.2.) não pode ser superior à área de impermeabilização (campo 8.1.)","")</f>
        <v/>
      </c>
      <c r="B124" s="330"/>
      <c r="C124" s="330"/>
      <c r="D124" s="330"/>
      <c r="E124" s="330"/>
      <c r="F124" s="330"/>
      <c r="G124" s="330"/>
      <c r="H124" s="13"/>
    </row>
    <row r="125" spans="1:8" ht="17.25" customHeight="1" x14ac:dyDescent="0.25">
      <c r="A125" s="327" t="s">
        <v>144</v>
      </c>
      <c r="B125" s="327"/>
      <c r="C125" s="327"/>
      <c r="D125" s="327"/>
      <c r="E125" s="327"/>
      <c r="F125" s="327"/>
      <c r="G125" s="327"/>
      <c r="H125" s="13"/>
    </row>
    <row r="126" spans="1:8" ht="10.15" customHeight="1" x14ac:dyDescent="0.25">
      <c r="A126" s="90"/>
      <c r="B126" s="90"/>
      <c r="C126" s="90"/>
      <c r="D126" s="90"/>
      <c r="E126" s="90"/>
      <c r="F126" s="90"/>
      <c r="G126" s="90"/>
      <c r="H126" s="13"/>
    </row>
    <row r="127" spans="1:8" ht="19.149999999999999" customHeight="1" x14ac:dyDescent="0.25">
      <c r="A127" s="91"/>
      <c r="B127" s="90"/>
      <c r="C127" s="421" t="s">
        <v>219</v>
      </c>
      <c r="D127" s="421"/>
      <c r="E127" s="38"/>
      <c r="F127" s="38"/>
      <c r="G127" s="38"/>
      <c r="H127" s="13"/>
    </row>
    <row r="128" spans="1:8" ht="27.75" customHeight="1" x14ac:dyDescent="0.25">
      <c r="A128" s="38" t="s">
        <v>145</v>
      </c>
      <c r="B128" s="38"/>
      <c r="C128" s="75" t="s">
        <v>61</v>
      </c>
      <c r="D128" s="75" t="s">
        <v>62</v>
      </c>
      <c r="E128" s="420" t="s">
        <v>206</v>
      </c>
      <c r="F128" s="420"/>
      <c r="G128" s="420"/>
      <c r="H128" s="13"/>
    </row>
    <row r="129" spans="1:8" ht="16.149999999999999" customHeight="1" x14ac:dyDescent="0.25">
      <c r="A129" s="364" t="s">
        <v>146</v>
      </c>
      <c r="B129" s="365"/>
      <c r="C129" s="10"/>
      <c r="D129" s="8"/>
      <c r="E129" s="283"/>
      <c r="F129" s="284"/>
      <c r="G129" s="285"/>
      <c r="H129" s="13"/>
    </row>
    <row r="130" spans="1:8" ht="16.149999999999999" customHeight="1" x14ac:dyDescent="0.25">
      <c r="A130" s="364" t="s">
        <v>147</v>
      </c>
      <c r="B130" s="365"/>
      <c r="C130" s="10"/>
      <c r="D130" s="8"/>
      <c r="E130" s="283"/>
      <c r="F130" s="284"/>
      <c r="G130" s="285"/>
      <c r="H130" s="13"/>
    </row>
    <row r="131" spans="1:8" ht="16.149999999999999" customHeight="1" x14ac:dyDescent="0.25">
      <c r="A131" s="364" t="s">
        <v>148</v>
      </c>
      <c r="B131" s="365"/>
      <c r="C131" s="10"/>
      <c r="D131" s="8"/>
      <c r="E131" s="283"/>
      <c r="F131" s="284"/>
      <c r="G131" s="285"/>
      <c r="H131" s="13"/>
    </row>
    <row r="132" spans="1:8" ht="16.149999999999999" customHeight="1" x14ac:dyDescent="0.25">
      <c r="A132" s="288" t="s">
        <v>149</v>
      </c>
      <c r="B132" s="289"/>
      <c r="C132" s="10"/>
      <c r="D132" s="7"/>
      <c r="E132" s="283"/>
      <c r="F132" s="284"/>
      <c r="G132" s="285"/>
      <c r="H132" s="13"/>
    </row>
    <row r="133" spans="1:8" ht="16.149999999999999" customHeight="1" x14ac:dyDescent="0.25">
      <c r="A133" s="288" t="s">
        <v>230</v>
      </c>
      <c r="B133" s="289"/>
      <c r="C133" s="93">
        <f>SUM(C129+C130+C131+C132)</f>
        <v>0</v>
      </c>
      <c r="D133" s="94">
        <f>SUM(D129+D130+D131+D132)</f>
        <v>0</v>
      </c>
      <c r="E133" s="322"/>
      <c r="F133" s="323"/>
      <c r="G133" s="323"/>
      <c r="H133" s="13"/>
    </row>
    <row r="134" spans="1:8" ht="4.9000000000000004" customHeight="1" x14ac:dyDescent="0.25">
      <c r="A134" s="92"/>
      <c r="B134" s="92"/>
      <c r="C134" s="28"/>
      <c r="D134" s="45"/>
      <c r="E134" s="28"/>
      <c r="F134" s="28"/>
      <c r="G134" s="28"/>
      <c r="H134" s="13"/>
    </row>
    <row r="135" spans="1:8" ht="16.149999999999999" customHeight="1" x14ac:dyDescent="0.25">
      <c r="A135" s="38" t="s">
        <v>150</v>
      </c>
      <c r="B135" s="38"/>
      <c r="C135" s="26"/>
      <c r="D135" s="27"/>
      <c r="E135" s="283"/>
      <c r="F135" s="284"/>
      <c r="G135" s="285"/>
      <c r="H135" s="13"/>
    </row>
    <row r="136" spans="1:8" ht="16.149999999999999" customHeight="1" x14ac:dyDescent="0.25">
      <c r="A136" s="38" t="s">
        <v>151</v>
      </c>
      <c r="B136" s="38"/>
      <c r="C136" s="10"/>
      <c r="D136" s="8"/>
      <c r="E136" s="283"/>
      <c r="F136" s="284"/>
      <c r="G136" s="285"/>
      <c r="H136" s="13"/>
    </row>
    <row r="137" spans="1:8" ht="16.149999999999999" customHeight="1" x14ac:dyDescent="0.25">
      <c r="A137" s="38" t="s">
        <v>152</v>
      </c>
      <c r="B137" s="38"/>
      <c r="C137" s="10"/>
      <c r="D137" s="8"/>
      <c r="E137" s="283"/>
      <c r="F137" s="284"/>
      <c r="G137" s="285"/>
      <c r="H137" s="13"/>
    </row>
    <row r="138" spans="1:8" ht="16.149999999999999" customHeight="1" x14ac:dyDescent="0.25">
      <c r="A138" s="38" t="s">
        <v>153</v>
      </c>
      <c r="B138" s="38"/>
      <c r="C138" s="10"/>
      <c r="D138" s="8"/>
      <c r="E138" s="283"/>
      <c r="F138" s="284"/>
      <c r="G138" s="285"/>
      <c r="H138" s="13"/>
    </row>
    <row r="139" spans="1:8" ht="4.9000000000000004" customHeight="1" x14ac:dyDescent="0.25">
      <c r="A139" s="92"/>
      <c r="B139" s="92"/>
      <c r="C139" s="28"/>
      <c r="D139" s="45"/>
      <c r="E139" s="130"/>
      <c r="F139" s="130"/>
      <c r="G139" s="130"/>
      <c r="H139" s="13"/>
    </row>
    <row r="140" spans="1:8" ht="18.600000000000001" customHeight="1" x14ac:dyDescent="0.25">
      <c r="A140" s="39" t="s">
        <v>33</v>
      </c>
      <c r="B140" s="39"/>
      <c r="C140" s="95">
        <f>C133+SUM(C135:C138)</f>
        <v>0</v>
      </c>
      <c r="D140" s="95">
        <f>D133+SUM(D135:D138)</f>
        <v>0</v>
      </c>
      <c r="E140" s="377" t="s">
        <v>207</v>
      </c>
      <c r="F140" s="377"/>
      <c r="G140" s="377"/>
      <c r="H140" s="13"/>
    </row>
    <row r="141" spans="1:8" ht="25.15" customHeight="1" x14ac:dyDescent="0.25">
      <c r="A141" s="286"/>
      <c r="B141" s="286"/>
      <c r="C141" s="287"/>
      <c r="D141" s="287"/>
      <c r="E141" s="377"/>
      <c r="F141" s="377"/>
      <c r="G141" s="377"/>
      <c r="H141" s="13"/>
    </row>
    <row r="142" spans="1:8" ht="18" customHeight="1" x14ac:dyDescent="0.25">
      <c r="A142" s="39" t="s">
        <v>154</v>
      </c>
      <c r="B142" s="39"/>
      <c r="C142" s="39"/>
      <c r="D142" s="39"/>
      <c r="E142" s="39"/>
      <c r="F142" s="39"/>
      <c r="G142" s="39"/>
      <c r="H142" s="13"/>
    </row>
    <row r="143" spans="1:8" ht="21" customHeight="1" x14ac:dyDescent="0.25">
      <c r="A143" s="54" t="s">
        <v>167</v>
      </c>
      <c r="B143" s="54"/>
      <c r="C143" s="13"/>
      <c r="D143" s="207"/>
      <c r="E143" s="96"/>
      <c r="F143" s="96"/>
      <c r="G143" s="96"/>
      <c r="H143" s="13"/>
    </row>
    <row r="144" spans="1:8" ht="24.6" customHeight="1" x14ac:dyDescent="0.25">
      <c r="A144" s="54"/>
      <c r="B144" s="54"/>
      <c r="D144" s="55"/>
      <c r="E144" s="96"/>
      <c r="F144" s="96"/>
      <c r="G144" s="96"/>
      <c r="H144" s="13"/>
    </row>
    <row r="145" spans="1:8" x14ac:dyDescent="0.25">
      <c r="A145" s="39" t="s">
        <v>155</v>
      </c>
      <c r="B145" s="39"/>
      <c r="C145" s="260" t="s">
        <v>37</v>
      </c>
      <c r="D145" s="260"/>
      <c r="E145" s="80"/>
      <c r="F145" s="260" t="s">
        <v>38</v>
      </c>
      <c r="G145" s="260"/>
      <c r="H145" s="54"/>
    </row>
    <row r="146" spans="1:8" x14ac:dyDescent="0.25">
      <c r="A146" s="14"/>
      <c r="B146" s="14"/>
      <c r="C146" s="28" t="s">
        <v>166</v>
      </c>
      <c r="D146" s="45" t="s">
        <v>39</v>
      </c>
      <c r="E146" s="15"/>
      <c r="F146" s="28" t="s">
        <v>166</v>
      </c>
      <c r="G146" s="45" t="s">
        <v>39</v>
      </c>
      <c r="H146" s="13"/>
    </row>
    <row r="147" spans="1:8" ht="15.6" customHeight="1" x14ac:dyDescent="0.25">
      <c r="A147" s="14" t="s">
        <v>156</v>
      </c>
      <c r="B147" s="14"/>
      <c r="C147" s="18"/>
      <c r="D147" s="204"/>
      <c r="E147" s="97"/>
      <c r="F147" s="19"/>
      <c r="G147" s="206"/>
      <c r="H147" s="13"/>
    </row>
    <row r="148" spans="1:8" ht="15.6" customHeight="1" x14ac:dyDescent="0.25">
      <c r="A148" s="14" t="s">
        <v>157</v>
      </c>
      <c r="B148" s="14"/>
      <c r="C148" s="18"/>
      <c r="D148" s="204"/>
      <c r="E148" s="97"/>
      <c r="F148" s="19"/>
      <c r="G148" s="206"/>
      <c r="H148" s="13"/>
    </row>
    <row r="149" spans="1:8" ht="15.6" customHeight="1" x14ac:dyDescent="0.25">
      <c r="A149" s="98" t="s">
        <v>33</v>
      </c>
      <c r="B149" s="98"/>
      <c r="C149" s="82">
        <f>SUM(C147:C148)</f>
        <v>0</v>
      </c>
      <c r="D149" s="205">
        <f>SUM(D147:D148)</f>
        <v>0</v>
      </c>
      <c r="E149" s="99"/>
      <c r="F149" s="100">
        <f>SUM(F147:F148)</f>
        <v>0</v>
      </c>
      <c r="G149" s="199">
        <f>SUM(G147:G148)</f>
        <v>0</v>
      </c>
      <c r="H149" s="13"/>
    </row>
    <row r="150" spans="1:8" ht="14.25" customHeight="1" x14ac:dyDescent="0.25">
      <c r="A150" s="14"/>
      <c r="B150" s="14"/>
      <c r="C150" s="14"/>
      <c r="D150" s="14"/>
      <c r="E150" s="14"/>
      <c r="F150" s="14"/>
      <c r="G150" s="14"/>
      <c r="H150" s="13"/>
    </row>
    <row r="151" spans="1:8" ht="14.25" customHeight="1" x14ac:dyDescent="0.25">
      <c r="A151" s="14"/>
      <c r="B151" s="14"/>
      <c r="C151" s="14"/>
      <c r="D151" s="14"/>
      <c r="E151" s="14"/>
      <c r="F151" s="14"/>
      <c r="G151" s="14"/>
      <c r="H151" s="13"/>
    </row>
    <row r="152" spans="1:8" ht="14.25" customHeight="1" x14ac:dyDescent="0.25">
      <c r="A152" s="14"/>
      <c r="B152" s="14"/>
      <c r="C152" s="454" t="s">
        <v>34</v>
      </c>
      <c r="D152" s="455" t="s">
        <v>258</v>
      </c>
      <c r="E152" s="14"/>
      <c r="F152" s="457" t="s">
        <v>35</v>
      </c>
      <c r="G152" s="455" t="s">
        <v>258</v>
      </c>
      <c r="H152" s="13"/>
    </row>
    <row r="153" spans="1:8" ht="13.5" customHeight="1" x14ac:dyDescent="0.25">
      <c r="A153" s="218" t="s">
        <v>158</v>
      </c>
      <c r="B153" s="218"/>
      <c r="C153" s="430"/>
      <c r="D153" s="456"/>
      <c r="E153" s="220"/>
      <c r="F153" s="458"/>
      <c r="G153" s="456"/>
      <c r="H153" s="217"/>
    </row>
    <row r="154" spans="1:8" x14ac:dyDescent="0.25">
      <c r="A154" s="219" t="s">
        <v>159</v>
      </c>
      <c r="B154" s="219"/>
      <c r="C154" s="231"/>
      <c r="D154" s="9"/>
      <c r="E154" s="221"/>
      <c r="F154" s="231"/>
      <c r="G154" s="9"/>
      <c r="H154" s="217"/>
    </row>
    <row r="155" spans="1:8" x14ac:dyDescent="0.25">
      <c r="A155" s="38" t="s">
        <v>160</v>
      </c>
      <c r="B155" s="38"/>
      <c r="C155" s="231"/>
      <c r="D155" s="230"/>
      <c r="E155" s="222"/>
      <c r="F155" s="231"/>
      <c r="G155" s="224"/>
      <c r="H155" s="217"/>
    </row>
    <row r="156" spans="1:8" x14ac:dyDescent="0.25">
      <c r="A156" s="38" t="s">
        <v>161</v>
      </c>
      <c r="B156" s="38"/>
      <c r="C156" s="231"/>
      <c r="D156" s="225"/>
      <c r="E156" s="223"/>
      <c r="F156" s="231"/>
      <c r="G156" s="225"/>
      <c r="H156" s="217"/>
    </row>
    <row r="157" spans="1:8" ht="14.45" customHeight="1" x14ac:dyDescent="0.25">
      <c r="A157" s="38" t="s">
        <v>162</v>
      </c>
      <c r="B157" s="38"/>
      <c r="C157" s="231"/>
      <c r="D157" s="225"/>
      <c r="E157" s="222"/>
      <c r="F157" s="231"/>
      <c r="G157" s="225"/>
      <c r="H157" s="217"/>
    </row>
    <row r="158" spans="1:8" ht="11.25" customHeight="1" x14ac:dyDescent="0.25">
      <c r="A158" s="14"/>
      <c r="B158" s="14"/>
      <c r="C158" s="14"/>
      <c r="D158" s="14"/>
      <c r="E158" s="14"/>
      <c r="F158" s="14"/>
      <c r="G158" s="14"/>
      <c r="H158" s="13"/>
    </row>
    <row r="159" spans="1:8" ht="23.45" customHeight="1" x14ac:dyDescent="0.25">
      <c r="A159" s="37" t="s">
        <v>66</v>
      </c>
      <c r="B159" s="37"/>
      <c r="C159" s="37"/>
      <c r="D159" s="37"/>
      <c r="E159" s="37"/>
      <c r="F159" s="37"/>
      <c r="G159" s="37"/>
      <c r="H159" s="13"/>
    </row>
    <row r="160" spans="1:8" hidden="1" x14ac:dyDescent="0.25">
      <c r="A160" s="314" t="s">
        <v>9</v>
      </c>
      <c r="B160" s="314"/>
      <c r="C160" s="102" t="str">
        <f>IF(AND(D19="Não",$D$21=A160),1*D31," ")</f>
        <v xml:space="preserve"> </v>
      </c>
      <c r="D160" s="103" t="str">
        <f>IF(AND(D19="Não",$D$21=A160),1.8*$D$33," ")</f>
        <v xml:space="preserve"> </v>
      </c>
      <c r="E160" s="104" t="str">
        <f>IF(AND(D19="Não",$D$21=A160),LARGE(C160:D160,1)," ")</f>
        <v xml:space="preserve"> </v>
      </c>
      <c r="F160" s="114"/>
      <c r="G160" s="108"/>
      <c r="H160" s="13"/>
    </row>
    <row r="161" spans="1:8" hidden="1" x14ac:dyDescent="0.25">
      <c r="A161" s="314" t="s">
        <v>10</v>
      </c>
      <c r="B161" s="314"/>
      <c r="C161" s="102" t="str">
        <f>IF(AND($D$19="Não",$D$21=A161),1*$D$31," ")</f>
        <v xml:space="preserve"> </v>
      </c>
      <c r="D161" s="103" t="str">
        <f>IF(AND($D$19="Não",$D$21=A161),1.4*$D$33," ")</f>
        <v xml:space="preserve"> </v>
      </c>
      <c r="E161" s="104" t="str">
        <f>IF(AND($D$19="Não",$D$21=A161),LARGE(C161:D161,1)," ")</f>
        <v xml:space="preserve"> </v>
      </c>
      <c r="F161" s="114"/>
      <c r="G161" s="108"/>
      <c r="H161" s="13"/>
    </row>
    <row r="162" spans="1:8" ht="9" hidden="1" customHeight="1" x14ac:dyDescent="0.25">
      <c r="A162" s="101"/>
      <c r="B162" s="101"/>
      <c r="C162" s="101"/>
      <c r="D162" s="101"/>
      <c r="E162" s="101"/>
      <c r="F162" s="101"/>
      <c r="G162" s="101"/>
      <c r="H162" s="13"/>
    </row>
    <row r="163" spans="1:8" hidden="1" x14ac:dyDescent="0.25">
      <c r="A163" s="306" t="s">
        <v>3</v>
      </c>
      <c r="B163" s="307"/>
      <c r="C163" s="102" t="str">
        <f>IF(AND(A163=D$17,D21="Não",D19="Não"),1*D31," ")</f>
        <v xml:space="preserve"> </v>
      </c>
      <c r="D163" s="103" t="str">
        <f>IF(AND(A163=D$17,D21="Não",$D$19="Não"),1.7*$D$33," ")</f>
        <v xml:space="preserve"> </v>
      </c>
      <c r="E163" s="104" t="str">
        <f>IF(AND(A163=D$17,D21="Não",D19="Não"),LARGE(C163:D163,1)," ")</f>
        <v xml:space="preserve"> </v>
      </c>
      <c r="F163" s="109"/>
      <c r="G163" s="13"/>
      <c r="H163" s="13"/>
    </row>
    <row r="164" spans="1:8" hidden="1" x14ac:dyDescent="0.25">
      <c r="A164" s="306" t="s">
        <v>4</v>
      </c>
      <c r="B164" s="307"/>
      <c r="C164" s="102" t="str">
        <f>IF(AND(A164=D$17,D21="Não",D19="Não"),0.6*$D$31," ")</f>
        <v xml:space="preserve"> </v>
      </c>
      <c r="D164" s="103" t="str">
        <f>IF(AND(A164=D$17,D21="Não",D19="Não"),1*$D$33," ")</f>
        <v xml:space="preserve"> </v>
      </c>
      <c r="E164" s="104" t="str">
        <f>IF(AND(A164=D$17,D21="Não",D19="Não"),LARGE(C164:D164,1)," ")</f>
        <v xml:space="preserve"> </v>
      </c>
      <c r="F164" s="109"/>
      <c r="G164" s="13"/>
      <c r="H164" s="13"/>
    </row>
    <row r="165" spans="1:8" hidden="1" x14ac:dyDescent="0.25">
      <c r="A165" s="306" t="s">
        <v>5</v>
      </c>
      <c r="B165" s="307"/>
      <c r="C165" s="102" t="str">
        <f>IF(AND(A165=D$17,D21="Não",D19="Não"),0.2*$D$31," ")</f>
        <v xml:space="preserve"> </v>
      </c>
      <c r="D165" s="103" t="str">
        <f>IF(AND(A165=D$17,D21="Não",D19="Não"),0.35*$D$33," ")</f>
        <v xml:space="preserve"> </v>
      </c>
      <c r="E165" s="104" t="str">
        <f>IF(AND(A165=D$17,D21="Não",D19="Não"),LARGE(C165:D165,1)," ")</f>
        <v xml:space="preserve"> </v>
      </c>
      <c r="F165" s="109"/>
      <c r="G165" s="13"/>
      <c r="H165" s="13"/>
    </row>
    <row r="166" spans="1:8" x14ac:dyDescent="0.25">
      <c r="A166" s="296" t="s">
        <v>79</v>
      </c>
      <c r="B166" s="296"/>
      <c r="C166" s="295"/>
      <c r="D166" s="60" t="str">
        <f>IF(OR(D17="",D19="",D21=""),"---",IF($D$19="Sim","--",IF(AND($D$19="Não",D21="Não"),VLOOKUP(D17,A163:E165,5,FALSE),VLOOKUP(D21,A160:E161,5,FALSE))))</f>
        <v>---</v>
      </c>
      <c r="E166" s="385" t="str">
        <f>IF(D166="---","Necessário preencher campos do ponto 2","")</f>
        <v>Necessário preencher campos do ponto 2</v>
      </c>
      <c r="F166" s="386"/>
      <c r="G166" s="386"/>
      <c r="H166" s="13"/>
    </row>
    <row r="167" spans="1:8" ht="14.45" customHeight="1" x14ac:dyDescent="0.25">
      <c r="A167" s="297" t="s">
        <v>211</v>
      </c>
      <c r="B167" s="297"/>
      <c r="C167" s="422"/>
      <c r="D167" s="60">
        <f>G107</f>
        <v>0</v>
      </c>
      <c r="E167" s="258" t="s">
        <v>208</v>
      </c>
      <c r="F167" s="259"/>
      <c r="G167" s="259"/>
      <c r="H167" s="259"/>
    </row>
    <row r="168" spans="1:8" ht="14.45" customHeight="1" x14ac:dyDescent="0.25">
      <c r="A168" s="296" t="s">
        <v>80</v>
      </c>
      <c r="B168" s="296"/>
      <c r="C168" s="295"/>
      <c r="D168" s="60">
        <f>H78</f>
        <v>0</v>
      </c>
      <c r="E168" s="258"/>
      <c r="F168" s="259"/>
      <c r="G168" s="259"/>
      <c r="H168" s="259"/>
    </row>
    <row r="169" spans="1:8" ht="15" customHeight="1" x14ac:dyDescent="0.25">
      <c r="A169" s="296" t="s">
        <v>222</v>
      </c>
      <c r="B169" s="313"/>
      <c r="C169" s="295"/>
      <c r="D169" s="60">
        <f>IF(SUM(D168-150)&gt;0,SUM(D168-150),0)</f>
        <v>0</v>
      </c>
      <c r="E169" s="258"/>
      <c r="F169" s="259"/>
      <c r="G169" s="259"/>
      <c r="H169" s="259"/>
    </row>
    <row r="170" spans="1:8" ht="15" customHeight="1" x14ac:dyDescent="0.25">
      <c r="A170" s="294" t="s">
        <v>221</v>
      </c>
      <c r="B170" s="294"/>
      <c r="C170" s="295"/>
      <c r="D170" s="60" t="str">
        <f>IF(OR(D166="---",D166="--"),"---",IF((D167-D166)&gt;D168,D168,D167-D166))</f>
        <v>---</v>
      </c>
      <c r="E170" s="299" t="s">
        <v>209</v>
      </c>
      <c r="F170" s="300"/>
      <c r="G170" s="300"/>
      <c r="H170" s="13"/>
    </row>
    <row r="171" spans="1:8" ht="14.25" customHeight="1" x14ac:dyDescent="0.25">
      <c r="A171" s="293" t="s">
        <v>210</v>
      </c>
      <c r="B171" s="293"/>
      <c r="C171" s="293"/>
      <c r="D171" s="94" t="str">
        <f>IF(OR(D21="Atividades Económicas Tipo I", D21="Atividades Económicas Tipo II"),1,IF(D17="Área Central",1,IF(D17="Área ocidental e Arco Exterior",0.6,IF(D17="Área oriental",0.2,""))))</f>
        <v/>
      </c>
      <c r="E171" s="299"/>
      <c r="F171" s="300"/>
      <c r="G171" s="300"/>
      <c r="H171" s="13"/>
    </row>
    <row r="172" spans="1:8" ht="14.25" customHeight="1" x14ac:dyDescent="0.25">
      <c r="A172" s="249"/>
      <c r="B172" s="249"/>
      <c r="C172" s="249"/>
      <c r="D172" s="462" t="str">
        <f>IF(D19="Sim", "Observação: Por se encontrar em área com condicionantes biofísicas, a perequação é objeto de análise autónoma pelos serviços.","")</f>
        <v/>
      </c>
      <c r="E172" s="462"/>
      <c r="F172" s="462"/>
      <c r="G172" s="462"/>
      <c r="H172" s="462"/>
    </row>
    <row r="173" spans="1:8" ht="16.5" customHeight="1" x14ac:dyDescent="0.25">
      <c r="A173" s="39" t="s">
        <v>67</v>
      </c>
      <c r="B173" s="39"/>
      <c r="C173" s="39"/>
      <c r="D173" s="462"/>
      <c r="E173" s="462"/>
      <c r="F173" s="462"/>
      <c r="G173" s="462"/>
      <c r="H173" s="462"/>
    </row>
    <row r="174" spans="1:8" x14ac:dyDescent="0.25">
      <c r="A174" s="297" t="s">
        <v>68</v>
      </c>
      <c r="B174" s="297"/>
      <c r="C174" s="298"/>
      <c r="D174" s="11"/>
      <c r="E174" s="13"/>
      <c r="F174" s="13"/>
      <c r="G174" s="13"/>
      <c r="H174" s="13"/>
    </row>
    <row r="175" spans="1:8" ht="9" customHeight="1" x14ac:dyDescent="0.25">
      <c r="A175" s="58"/>
      <c r="B175" s="58"/>
      <c r="C175" s="58"/>
      <c r="D175" s="105"/>
      <c r="E175" s="49"/>
      <c r="F175" s="49"/>
      <c r="G175" s="13"/>
      <c r="H175" s="13"/>
    </row>
    <row r="176" spans="1:8" ht="14.45" customHeight="1" x14ac:dyDescent="0.25">
      <c r="A176" s="294" t="s">
        <v>193</v>
      </c>
      <c r="B176" s="294"/>
      <c r="C176" s="319"/>
      <c r="D176" s="6"/>
      <c r="E176" s="460" t="str">
        <f>IF(AND(D176="Sim",OR(B290="",D290="")),"Observação: Necessário preencher Anexo 4","")</f>
        <v/>
      </c>
      <c r="F176" s="460"/>
      <c r="G176" s="460"/>
      <c r="H176" s="13"/>
    </row>
    <row r="177" spans="1:8" ht="10.5" customHeight="1" x14ac:dyDescent="0.25">
      <c r="A177" s="211"/>
      <c r="B177" s="211"/>
      <c r="C177" s="210"/>
      <c r="D177" s="210"/>
      <c r="E177" s="13"/>
      <c r="F177" s="13"/>
      <c r="G177" s="13"/>
      <c r="H177" s="13"/>
    </row>
    <row r="178" spans="1:8" x14ac:dyDescent="0.25">
      <c r="A178" s="364" t="s">
        <v>194</v>
      </c>
      <c r="B178" s="364"/>
      <c r="C178" s="365"/>
      <c r="D178" s="9"/>
      <c r="E178" s="461"/>
      <c r="F178" s="297"/>
      <c r="G178" s="297"/>
      <c r="H178" s="13"/>
    </row>
    <row r="179" spans="1:8" ht="9" customHeight="1" x14ac:dyDescent="0.25">
      <c r="A179" s="58"/>
      <c r="B179" s="58"/>
      <c r="C179" s="58"/>
      <c r="D179" s="105"/>
      <c r="E179" s="49"/>
      <c r="F179" s="49"/>
      <c r="G179" s="13"/>
      <c r="H179" s="13"/>
    </row>
    <row r="180" spans="1:8" ht="15" customHeight="1" x14ac:dyDescent="0.25">
      <c r="A180" s="403" t="s">
        <v>69</v>
      </c>
      <c r="B180" s="403"/>
      <c r="C180" s="403"/>
      <c r="D180" s="209"/>
      <c r="E180" s="461"/>
      <c r="F180" s="297"/>
      <c r="G180" s="297"/>
      <c r="H180" s="13"/>
    </row>
    <row r="181" spans="1:8" ht="9" customHeight="1" x14ac:dyDescent="0.25">
      <c r="A181" s="58"/>
      <c r="B181" s="58"/>
      <c r="C181" s="58"/>
      <c r="D181" s="50"/>
      <c r="E181" s="49"/>
      <c r="F181" s="49"/>
      <c r="G181" s="13"/>
      <c r="H181" s="13"/>
    </row>
    <row r="182" spans="1:8" ht="15" customHeight="1" x14ac:dyDescent="0.25">
      <c r="A182" s="444" t="s">
        <v>212</v>
      </c>
      <c r="B182" s="444"/>
      <c r="C182" s="445"/>
      <c r="D182" s="295"/>
      <c r="E182" s="446" t="s">
        <v>220</v>
      </c>
      <c r="F182" s="446"/>
      <c r="G182" s="446"/>
      <c r="H182" s="13"/>
    </row>
    <row r="183" spans="1:8" ht="28.5" customHeight="1" x14ac:dyDescent="0.25">
      <c r="A183" s="346" t="s">
        <v>70</v>
      </c>
      <c r="B183" s="346"/>
      <c r="C183" s="346"/>
      <c r="D183" s="216"/>
      <c r="E183" s="461"/>
      <c r="F183" s="297"/>
      <c r="G183" s="297"/>
      <c r="H183" s="13"/>
    </row>
    <row r="184" spans="1:8" ht="27.75" customHeight="1" x14ac:dyDescent="0.25">
      <c r="A184" s="346" t="s">
        <v>71</v>
      </c>
      <c r="B184" s="346"/>
      <c r="C184" s="346"/>
      <c r="D184" s="216"/>
      <c r="E184" s="461"/>
      <c r="F184" s="297"/>
      <c r="G184" s="297"/>
      <c r="H184" s="13"/>
    </row>
    <row r="185" spans="1:8" ht="9" customHeight="1" x14ac:dyDescent="0.25">
      <c r="A185" s="58"/>
      <c r="B185" s="58"/>
      <c r="C185" s="58"/>
      <c r="D185" s="105"/>
      <c r="E185" s="51"/>
      <c r="F185" s="51"/>
      <c r="G185" s="13"/>
      <c r="H185" s="13"/>
    </row>
    <row r="186" spans="1:8" ht="18" customHeight="1" x14ac:dyDescent="0.25">
      <c r="A186" s="470" t="s">
        <v>213</v>
      </c>
      <c r="B186" s="470"/>
      <c r="C186" s="471"/>
      <c r="D186" s="208"/>
      <c r="E186" s="282" t="s">
        <v>214</v>
      </c>
      <c r="F186" s="282"/>
      <c r="G186" s="282"/>
      <c r="H186" s="282"/>
    </row>
    <row r="187" spans="1:8" ht="14.45" customHeight="1" x14ac:dyDescent="0.25">
      <c r="A187" s="14"/>
      <c r="B187" s="14"/>
      <c r="C187" s="13"/>
      <c r="D187" s="13"/>
      <c r="E187" s="282"/>
      <c r="F187" s="282"/>
      <c r="G187" s="282"/>
      <c r="H187" s="282"/>
    </row>
    <row r="188" spans="1:8" ht="23.45" customHeight="1" x14ac:dyDescent="0.25">
      <c r="A188" s="37" t="s">
        <v>40</v>
      </c>
      <c r="B188" s="37"/>
      <c r="C188" s="37"/>
      <c r="D188" s="37"/>
      <c r="E188" s="37"/>
      <c r="F188" s="37"/>
      <c r="G188" s="37"/>
      <c r="H188" s="13"/>
    </row>
    <row r="189" spans="1:8" ht="23.45" customHeight="1" x14ac:dyDescent="0.25">
      <c r="A189" s="261"/>
      <c r="B189" s="262"/>
      <c r="C189" s="262"/>
      <c r="D189" s="262"/>
      <c r="E189" s="262"/>
      <c r="F189" s="262"/>
      <c r="G189" s="262"/>
      <c r="H189" s="263"/>
    </row>
    <row r="190" spans="1:8" ht="23.45" customHeight="1" x14ac:dyDescent="0.25">
      <c r="A190" s="264"/>
      <c r="B190" s="265"/>
      <c r="C190" s="265"/>
      <c r="D190" s="265"/>
      <c r="E190" s="265"/>
      <c r="F190" s="265"/>
      <c r="G190" s="265"/>
      <c r="H190" s="266"/>
    </row>
    <row r="191" spans="1:8" ht="14.45" customHeight="1" x14ac:dyDescent="0.25">
      <c r="A191" s="264"/>
      <c r="B191" s="265"/>
      <c r="C191" s="265"/>
      <c r="D191" s="265"/>
      <c r="E191" s="265"/>
      <c r="F191" s="265"/>
      <c r="G191" s="265"/>
      <c r="H191" s="266"/>
    </row>
    <row r="192" spans="1:8" ht="14.45" customHeight="1" x14ac:dyDescent="0.25">
      <c r="A192" s="264"/>
      <c r="B192" s="265"/>
      <c r="C192" s="265"/>
      <c r="D192" s="265"/>
      <c r="E192" s="265"/>
      <c r="F192" s="265"/>
      <c r="G192" s="265"/>
      <c r="H192" s="266"/>
    </row>
    <row r="193" spans="1:8" ht="14.45" customHeight="1" x14ac:dyDescent="0.25">
      <c r="A193" s="264"/>
      <c r="B193" s="265"/>
      <c r="C193" s="265"/>
      <c r="D193" s="265"/>
      <c r="E193" s="265"/>
      <c r="F193" s="265"/>
      <c r="G193" s="265"/>
      <c r="H193" s="266"/>
    </row>
    <row r="194" spans="1:8" ht="113.45" customHeight="1" x14ac:dyDescent="0.25">
      <c r="A194" s="267"/>
      <c r="B194" s="268"/>
      <c r="C194" s="268"/>
      <c r="D194" s="268"/>
      <c r="E194" s="268"/>
      <c r="F194" s="268"/>
      <c r="G194" s="268"/>
      <c r="H194" s="269"/>
    </row>
    <row r="195" spans="1:8" ht="16.149999999999999" customHeight="1" x14ac:dyDescent="0.25">
      <c r="A195" s="13"/>
      <c r="B195" s="13"/>
      <c r="C195" s="13"/>
      <c r="D195" s="13"/>
      <c r="E195" s="13"/>
      <c r="F195" s="13"/>
      <c r="G195" s="13"/>
      <c r="H195" s="13"/>
    </row>
    <row r="196" spans="1:8" ht="23.45" customHeight="1" x14ac:dyDescent="0.25">
      <c r="A196" s="39"/>
      <c r="B196" s="39"/>
      <c r="C196" s="39"/>
      <c r="E196" s="39" t="s">
        <v>43</v>
      </c>
      <c r="F196" s="39"/>
      <c r="G196" s="39"/>
      <c r="H196" s="13"/>
    </row>
    <row r="197" spans="1:8" ht="23.45" customHeight="1" x14ac:dyDescent="0.25">
      <c r="A197" s="14"/>
      <c r="B197" s="112"/>
      <c r="C197" s="106"/>
      <c r="D197" s="15"/>
      <c r="E197" s="270" t="s">
        <v>41</v>
      </c>
      <c r="F197" s="271"/>
      <c r="G197" s="271"/>
      <c r="H197" s="272"/>
    </row>
    <row r="198" spans="1:8" ht="23.45" customHeight="1" x14ac:dyDescent="0.25">
      <c r="A198" s="106"/>
      <c r="B198" s="106"/>
      <c r="C198" s="106"/>
      <c r="D198" s="112"/>
      <c r="E198" s="273"/>
      <c r="F198" s="274"/>
      <c r="G198" s="274"/>
      <c r="H198" s="275"/>
    </row>
    <row r="199" spans="1:8" x14ac:dyDescent="0.25">
      <c r="A199" s="106"/>
      <c r="B199" s="106"/>
      <c r="C199" s="106"/>
      <c r="D199" s="112"/>
      <c r="E199" s="273"/>
      <c r="F199" s="274"/>
      <c r="G199" s="274"/>
      <c r="H199" s="275"/>
    </row>
    <row r="200" spans="1:8" x14ac:dyDescent="0.25">
      <c r="A200" s="106"/>
      <c r="B200" s="106"/>
      <c r="C200" s="106"/>
      <c r="D200" s="112"/>
      <c r="E200" s="273"/>
      <c r="F200" s="274"/>
      <c r="G200" s="274"/>
      <c r="H200" s="275"/>
    </row>
    <row r="201" spans="1:8" ht="24.6" customHeight="1" x14ac:dyDescent="0.25">
      <c r="A201" s="106"/>
      <c r="B201" s="106"/>
      <c r="C201" s="106"/>
      <c r="D201" s="112"/>
      <c r="E201" s="273"/>
      <c r="F201" s="274"/>
      <c r="G201" s="274"/>
      <c r="H201" s="275"/>
    </row>
    <row r="202" spans="1:8" ht="28.15" customHeight="1" x14ac:dyDescent="0.25">
      <c r="A202" s="107"/>
      <c r="B202" s="38"/>
      <c r="C202" s="38"/>
      <c r="D202" s="111"/>
      <c r="E202" s="276"/>
      <c r="F202" s="277"/>
      <c r="G202" s="277"/>
      <c r="H202" s="278"/>
    </row>
    <row r="203" spans="1:8" ht="28.15" customHeight="1" x14ac:dyDescent="0.25">
      <c r="A203" s="58"/>
      <c r="B203" s="58"/>
      <c r="C203" s="58"/>
      <c r="D203" s="58"/>
      <c r="E203" s="113" t="s">
        <v>44</v>
      </c>
      <c r="F203" s="279"/>
      <c r="G203" s="279"/>
      <c r="H203" s="280"/>
    </row>
    <row r="204" spans="1:8" ht="28.15" customHeight="1" x14ac:dyDescent="0.25">
      <c r="A204" s="58"/>
      <c r="B204" s="58"/>
      <c r="C204" s="58"/>
      <c r="D204" s="58"/>
      <c r="E204" s="58"/>
      <c r="F204" s="58"/>
      <c r="G204" s="58"/>
      <c r="H204" s="13"/>
    </row>
    <row r="205" spans="1:8" ht="16.899999999999999" customHeight="1" x14ac:dyDescent="0.25">
      <c r="A205" s="452" t="s">
        <v>36</v>
      </c>
      <c r="B205" s="452"/>
      <c r="C205" s="452"/>
      <c r="D205" s="452"/>
      <c r="E205" s="452"/>
      <c r="F205" s="452"/>
      <c r="G205" s="452"/>
      <c r="H205" s="452"/>
    </row>
    <row r="206" spans="1:8" ht="12" customHeight="1" x14ac:dyDescent="0.25">
      <c r="A206" s="410" t="s">
        <v>215</v>
      </c>
      <c r="B206" s="410"/>
      <c r="C206" s="410"/>
      <c r="D206" s="410"/>
      <c r="E206" s="410"/>
      <c r="F206" s="410"/>
      <c r="G206" s="410"/>
      <c r="H206" s="410"/>
    </row>
    <row r="207" spans="1:8" ht="10.15" customHeight="1" x14ac:dyDescent="0.25">
      <c r="A207" s="157"/>
      <c r="B207" s="157"/>
      <c r="C207" s="137"/>
      <c r="D207" s="137"/>
      <c r="E207" s="137"/>
      <c r="F207" s="137"/>
      <c r="G207" s="137"/>
      <c r="H207" s="137"/>
    </row>
    <row r="208" spans="1:8" ht="14.45" customHeight="1" x14ac:dyDescent="0.25">
      <c r="A208" s="315" t="s">
        <v>7</v>
      </c>
      <c r="B208" s="315"/>
      <c r="C208" s="316"/>
      <c r="D208" s="310"/>
      <c r="E208" s="311"/>
      <c r="F208" s="311"/>
      <c r="G208" s="312"/>
      <c r="H208" s="137"/>
    </row>
    <row r="209" spans="1:8" ht="13.9" customHeight="1" x14ac:dyDescent="0.25">
      <c r="A209" s="158"/>
      <c r="B209" s="158"/>
      <c r="C209" s="159"/>
      <c r="D209" s="137"/>
      <c r="E209" s="137"/>
      <c r="F209" s="137"/>
      <c r="G209" s="137"/>
      <c r="H209" s="137"/>
    </row>
    <row r="210" spans="1:8" ht="13.15" customHeight="1" x14ac:dyDescent="0.25">
      <c r="A210" s="304" t="s">
        <v>81</v>
      </c>
      <c r="B210" s="304"/>
      <c r="C210" s="305"/>
      <c r="D210" s="17"/>
      <c r="E210" s="308" t="str">
        <f>IF(D210&gt;D31,"ERRO - Área superior à do terreno (campo 3.1)","")</f>
        <v/>
      </c>
      <c r="F210" s="309"/>
      <c r="G210" s="309"/>
      <c r="H210" s="160"/>
    </row>
    <row r="211" spans="1:8" ht="13.15" customHeight="1" x14ac:dyDescent="0.25">
      <c r="A211" s="418" t="s">
        <v>216</v>
      </c>
      <c r="B211" s="418"/>
      <c r="C211" s="419"/>
      <c r="D211" s="17"/>
      <c r="E211" s="317" t="str">
        <f>IF(D211&gt;$D$210,"ERRO - Área superior à do terreno na categoria referida","")</f>
        <v/>
      </c>
      <c r="F211" s="318"/>
      <c r="G211" s="318"/>
      <c r="H211" s="160"/>
    </row>
    <row r="212" spans="1:8" ht="13.15" customHeight="1" x14ac:dyDescent="0.25">
      <c r="A212" s="304" t="s">
        <v>83</v>
      </c>
      <c r="B212" s="304"/>
      <c r="C212" s="305"/>
      <c r="D212" s="17"/>
      <c r="E212" s="317" t="str">
        <f>IF(D212&gt;$D$210,"ERRO - Área de impermeabilização não pode ser superior à do terreno na categoria referida","")</f>
        <v/>
      </c>
      <c r="F212" s="318"/>
      <c r="G212" s="318"/>
      <c r="H212" s="318"/>
    </row>
    <row r="213" spans="1:8" ht="13.15" customHeight="1" x14ac:dyDescent="0.25">
      <c r="A213" s="450" t="s">
        <v>82</v>
      </c>
      <c r="B213" s="450"/>
      <c r="C213" s="451"/>
      <c r="D213" s="17"/>
      <c r="E213" s="317" t="str">
        <f>IF(D213&gt;D212,"ERRO - Área de implantação não pode ser superior à impermeabilização","")</f>
        <v/>
      </c>
      <c r="F213" s="318"/>
      <c r="G213" s="318"/>
      <c r="H213" s="160"/>
    </row>
    <row r="214" spans="1:8" ht="13.15" customHeight="1" x14ac:dyDescent="0.25">
      <c r="A214" s="449" t="s">
        <v>84</v>
      </c>
      <c r="B214" s="449"/>
      <c r="C214" s="305"/>
      <c r="D214" s="17"/>
      <c r="E214" s="317" t="str">
        <f>IF(D214&gt;G107,"ERRO - Área de edificação na categoria não pode ser superior à da pretensão (campo 8.4.)","")</f>
        <v/>
      </c>
      <c r="F214" s="413"/>
      <c r="G214" s="413"/>
      <c r="H214" s="413"/>
    </row>
    <row r="215" spans="1:8" ht="13.15" customHeight="1" x14ac:dyDescent="0.25">
      <c r="A215" s="304" t="s">
        <v>232</v>
      </c>
      <c r="B215" s="304"/>
      <c r="C215" s="305"/>
      <c r="D215" s="134" t="str">
        <f>IF(D210="","---",D212/(D210-D211))</f>
        <v>---</v>
      </c>
      <c r="E215" s="161" t="str">
        <f>D215</f>
        <v>---</v>
      </c>
      <c r="F215" s="212"/>
      <c r="G215" s="212"/>
      <c r="H215" s="212"/>
    </row>
    <row r="216" spans="1:8" ht="13.15" customHeight="1" x14ac:dyDescent="0.25">
      <c r="A216" s="304" t="s">
        <v>45</v>
      </c>
      <c r="B216" s="304"/>
      <c r="C216" s="305"/>
      <c r="D216" s="134" t="str">
        <f>IF(D210="","---",D214/D210)</f>
        <v>---</v>
      </c>
      <c r="E216" s="160"/>
      <c r="F216" s="160"/>
      <c r="G216" s="160"/>
      <c r="H216" s="137"/>
    </row>
    <row r="217" spans="1:8" ht="5.45" customHeight="1" x14ac:dyDescent="0.25">
      <c r="A217" s="162"/>
      <c r="B217" s="162"/>
      <c r="C217" s="137"/>
      <c r="D217" s="163"/>
      <c r="E217" s="160"/>
      <c r="F217" s="160"/>
      <c r="G217" s="160"/>
      <c r="H217" s="137"/>
    </row>
    <row r="218" spans="1:8" x14ac:dyDescent="0.25">
      <c r="A218" s="434" t="s">
        <v>163</v>
      </c>
      <c r="B218" s="434"/>
      <c r="C218" s="435"/>
      <c r="D218" s="17"/>
      <c r="E218" s="308" t="str">
        <f>IF(D218&gt;D31,"ERRO - Área superior à do terreno (campo 3.1)","")</f>
        <v/>
      </c>
      <c r="F218" s="309"/>
      <c r="G218" s="309"/>
      <c r="H218" s="309"/>
    </row>
    <row r="219" spans="1:8" s="143" customFormat="1" ht="14.25" customHeight="1" x14ac:dyDescent="0.25">
      <c r="A219" s="418" t="s">
        <v>217</v>
      </c>
      <c r="B219" s="418"/>
      <c r="C219" s="419"/>
      <c r="D219" s="17"/>
      <c r="E219" s="317" t="str">
        <f>IF(D219&gt;$D$218,"ERRO - Área superior à do terreno abrangida no corredor verde","")</f>
        <v/>
      </c>
      <c r="F219" s="318"/>
      <c r="G219" s="318"/>
      <c r="H219" s="160"/>
    </row>
    <row r="220" spans="1:8" ht="16.5" customHeight="1" x14ac:dyDescent="0.25">
      <c r="A220" s="434" t="s">
        <v>164</v>
      </c>
      <c r="B220" s="434"/>
      <c r="C220" s="435"/>
      <c r="D220" s="17"/>
      <c r="E220" s="317" t="str">
        <f>IF(D220&gt;D218,"ERRO - Área de impermeabilização superior à área do terreno abrangido pelo corredor verde","")</f>
        <v/>
      </c>
      <c r="F220" s="413"/>
      <c r="G220" s="413"/>
      <c r="H220" s="413"/>
    </row>
    <row r="221" spans="1:8" x14ac:dyDescent="0.25">
      <c r="A221" s="434" t="s">
        <v>233</v>
      </c>
      <c r="B221" s="434"/>
      <c r="C221" s="441"/>
      <c r="D221" s="134" t="str">
        <f>IF(D218="","---",D220/(D218-D219))</f>
        <v>---</v>
      </c>
      <c r="E221" s="161" t="str">
        <f>D221</f>
        <v>---</v>
      </c>
      <c r="F221" s="137"/>
      <c r="G221" s="137"/>
      <c r="H221" s="137"/>
    </row>
    <row r="222" spans="1:8" x14ac:dyDescent="0.25">
      <c r="A222" s="164"/>
      <c r="B222" s="164"/>
      <c r="C222" s="137"/>
      <c r="D222" s="137"/>
      <c r="E222" s="137"/>
      <c r="F222" s="137"/>
      <c r="G222" s="137"/>
      <c r="H222" s="137"/>
    </row>
    <row r="223" spans="1:8" ht="14.45" customHeight="1" x14ac:dyDescent="0.25">
      <c r="A223" s="315" t="s">
        <v>165</v>
      </c>
      <c r="B223" s="315"/>
      <c r="C223" s="316"/>
      <c r="D223" s="310"/>
      <c r="E223" s="311"/>
      <c r="F223" s="311"/>
      <c r="G223" s="312"/>
      <c r="H223" s="137"/>
    </row>
    <row r="224" spans="1:8" x14ac:dyDescent="0.25">
      <c r="A224" s="158"/>
      <c r="B224" s="158"/>
      <c r="C224" s="159"/>
      <c r="D224" s="137"/>
      <c r="E224" s="137"/>
      <c r="F224" s="137"/>
      <c r="G224" s="137"/>
      <c r="H224" s="137"/>
    </row>
    <row r="225" spans="1:8" ht="15.6" customHeight="1" x14ac:dyDescent="0.25">
      <c r="A225" s="304" t="s">
        <v>81</v>
      </c>
      <c r="B225" s="304"/>
      <c r="C225" s="305"/>
      <c r="D225" s="17"/>
      <c r="E225" s="308" t="str">
        <f>IF(D225&gt;D31,"ERRO - Área superior à do terreno (campo 3.1)","")</f>
        <v/>
      </c>
      <c r="F225" s="309"/>
      <c r="G225" s="309"/>
      <c r="H225" s="160"/>
    </row>
    <row r="226" spans="1:8" ht="15.6" customHeight="1" x14ac:dyDescent="0.25">
      <c r="A226" s="418" t="s">
        <v>216</v>
      </c>
      <c r="B226" s="418"/>
      <c r="C226" s="419"/>
      <c r="D226" s="17"/>
      <c r="E226" s="317" t="str">
        <f>IF(D226&gt;$D$225,"ERRO - Área superior à do terreno na categoria referida","")</f>
        <v/>
      </c>
      <c r="F226" s="318"/>
      <c r="G226" s="318"/>
      <c r="H226" s="160"/>
    </row>
    <row r="227" spans="1:8" ht="15.6" customHeight="1" x14ac:dyDescent="0.25">
      <c r="A227" s="434" t="s">
        <v>83</v>
      </c>
      <c r="B227" s="434"/>
      <c r="C227" s="316"/>
      <c r="D227" s="17"/>
      <c r="E227" s="317" t="str">
        <f>IF(D227&gt;$D$225,"ERRO - Área de impermeabilização não pode ser superior à do terreno na categoria referida","")</f>
        <v/>
      </c>
      <c r="F227" s="318"/>
      <c r="G227" s="318"/>
      <c r="H227" s="318"/>
    </row>
    <row r="228" spans="1:8" ht="15.6" customHeight="1" x14ac:dyDescent="0.25">
      <c r="A228" s="394" t="s">
        <v>82</v>
      </c>
      <c r="B228" s="394"/>
      <c r="C228" s="316"/>
      <c r="D228" s="17"/>
      <c r="E228" s="317" t="str">
        <f>IF(D228&gt;D227,"ERRO - Área de implantação não pode ser superior à impermeabilização","")</f>
        <v/>
      </c>
      <c r="F228" s="318"/>
      <c r="G228" s="318"/>
      <c r="H228" s="160"/>
    </row>
    <row r="229" spans="1:8" ht="15.6" customHeight="1" x14ac:dyDescent="0.25">
      <c r="A229" s="394" t="s">
        <v>84</v>
      </c>
      <c r="B229" s="394"/>
      <c r="C229" s="316"/>
      <c r="D229" s="17"/>
      <c r="E229" s="308" t="str">
        <f>IF(D229&gt;G107,"ERRO - Área de edificação na categoria não pode ser superior à da pretensão (campo 8.4.)","")</f>
        <v/>
      </c>
      <c r="F229" s="414"/>
      <c r="G229" s="414"/>
      <c r="H229" s="414"/>
    </row>
    <row r="230" spans="1:8" ht="15.6" customHeight="1" x14ac:dyDescent="0.25">
      <c r="A230" s="304" t="s">
        <v>232</v>
      </c>
      <c r="B230" s="304"/>
      <c r="C230" s="305"/>
      <c r="D230" s="134" t="str">
        <f>IF(D225="","---",D227/(D225-D226))</f>
        <v>---</v>
      </c>
      <c r="E230" s="161" t="str">
        <f>D230</f>
        <v>---</v>
      </c>
      <c r="F230" s="212"/>
      <c r="G230" s="212"/>
      <c r="H230" s="212"/>
    </row>
    <row r="231" spans="1:8" ht="15.6" customHeight="1" x14ac:dyDescent="0.25">
      <c r="A231" s="434" t="s">
        <v>45</v>
      </c>
      <c r="B231" s="434"/>
      <c r="C231" s="316"/>
      <c r="D231" s="134" t="str">
        <f>IF(D225="","---",D229/D225)</f>
        <v>---</v>
      </c>
      <c r="E231" s="160"/>
      <c r="F231" s="160"/>
      <c r="G231" s="160"/>
      <c r="H231" s="137"/>
    </row>
    <row r="232" spans="1:8" ht="5.45" customHeight="1" x14ac:dyDescent="0.25">
      <c r="A232" s="162"/>
      <c r="B232" s="162"/>
      <c r="C232" s="137"/>
      <c r="D232" s="163"/>
      <c r="E232" s="160"/>
      <c r="F232" s="160"/>
      <c r="G232" s="160"/>
      <c r="H232" s="137"/>
    </row>
    <row r="233" spans="1:8" x14ac:dyDescent="0.25">
      <c r="A233" s="434" t="s">
        <v>163</v>
      </c>
      <c r="B233" s="434"/>
      <c r="C233" s="435"/>
      <c r="D233" s="17"/>
      <c r="E233" s="308" t="str">
        <f>IF(D233&gt;D31,"ERRO - Área superior à do terreno (campo 3.1)","")</f>
        <v/>
      </c>
      <c r="F233" s="309"/>
      <c r="G233" s="309"/>
      <c r="H233" s="309"/>
    </row>
    <row r="234" spans="1:8" s="143" customFormat="1" x14ac:dyDescent="0.25">
      <c r="A234" s="418" t="s">
        <v>217</v>
      </c>
      <c r="B234" s="418"/>
      <c r="C234" s="419"/>
      <c r="D234" s="17"/>
      <c r="E234" s="317" t="str">
        <f>IF(D234&gt;$D$233,"ERRO - Área superior à do terreno abrangida no corredor verde","")</f>
        <v/>
      </c>
      <c r="F234" s="318"/>
      <c r="G234" s="318"/>
      <c r="H234" s="160"/>
    </row>
    <row r="235" spans="1:8" ht="14.45" customHeight="1" x14ac:dyDescent="0.25">
      <c r="A235" s="434" t="s">
        <v>164</v>
      </c>
      <c r="B235" s="434"/>
      <c r="C235" s="435"/>
      <c r="D235" s="17"/>
      <c r="E235" s="308" t="str">
        <f>IF(D235&gt;D233,"ERRO - Área de impermeabilização superior à área do terreno abrangido pelo corredor verde","")</f>
        <v/>
      </c>
      <c r="F235" s="414"/>
      <c r="G235" s="414"/>
      <c r="H235" s="414"/>
    </row>
    <row r="236" spans="1:8" x14ac:dyDescent="0.25">
      <c r="A236" s="434" t="s">
        <v>233</v>
      </c>
      <c r="B236" s="434"/>
      <c r="C236" s="441"/>
      <c r="D236" s="134" t="str">
        <f>IF(D233="","---",D235/(D233-D234))</f>
        <v>---</v>
      </c>
      <c r="E236" s="161" t="str">
        <f>D236</f>
        <v>---</v>
      </c>
      <c r="F236" s="137"/>
      <c r="G236" s="137"/>
      <c r="H236" s="137"/>
    </row>
    <row r="237" spans="1:8" ht="9.75" customHeight="1" x14ac:dyDescent="0.25">
      <c r="A237" s="162"/>
      <c r="B237" s="162"/>
      <c r="C237" s="159"/>
      <c r="D237" s="165"/>
      <c r="E237" s="137"/>
      <c r="F237" s="137"/>
      <c r="G237" s="137"/>
      <c r="H237" s="137"/>
    </row>
    <row r="238" spans="1:8" ht="12.6" customHeight="1" x14ac:dyDescent="0.25">
      <c r="A238" s="255" t="s">
        <v>224</v>
      </c>
      <c r="B238" s="255"/>
      <c r="C238" s="255"/>
      <c r="D238" s="255"/>
      <c r="E238" s="255"/>
      <c r="F238" s="255"/>
      <c r="G238" s="255"/>
      <c r="H238" s="255"/>
    </row>
    <row r="239" spans="1:8" ht="15.75" customHeight="1" x14ac:dyDescent="0.25">
      <c r="A239" s="448" t="s">
        <v>46</v>
      </c>
      <c r="B239" s="448"/>
      <c r="C239" s="448"/>
      <c r="D239" s="448"/>
      <c r="E239" s="448"/>
      <c r="F239" s="448"/>
      <c r="G239" s="448"/>
      <c r="H239" s="448"/>
    </row>
    <row r="240" spans="1:8" ht="16.5" customHeight="1" x14ac:dyDescent="0.25">
      <c r="A240" s="447" t="s">
        <v>47</v>
      </c>
      <c r="B240" s="447"/>
      <c r="C240" s="447"/>
      <c r="D240" s="447"/>
      <c r="E240" s="447"/>
      <c r="F240" s="447"/>
      <c r="G240" s="447"/>
      <c r="H240" s="447"/>
    </row>
    <row r="241" spans="1:9" ht="25.5" customHeight="1" x14ac:dyDescent="0.25">
      <c r="A241" s="166"/>
      <c r="B241" s="166"/>
      <c r="C241" s="159"/>
      <c r="D241" s="167"/>
      <c r="E241" s="167"/>
      <c r="F241" s="167"/>
      <c r="G241" s="167"/>
      <c r="H241" s="137"/>
    </row>
    <row r="242" spans="1:9" ht="36" customHeight="1" x14ac:dyDescent="0.25">
      <c r="A242" s="169" t="s">
        <v>259</v>
      </c>
      <c r="B242" s="169"/>
      <c r="C242" s="408"/>
      <c r="D242" s="409"/>
      <c r="E242" s="463"/>
      <c r="F242" s="464"/>
      <c r="G242" s="436"/>
      <c r="H242" s="437"/>
      <c r="I242" s="30"/>
    </row>
    <row r="243" spans="1:9" ht="11.25" customHeight="1" x14ac:dyDescent="0.25">
      <c r="A243" s="169"/>
      <c r="B243" s="169"/>
      <c r="C243" s="137"/>
      <c r="D243" s="137"/>
      <c r="E243" s="234"/>
      <c r="F243" s="234"/>
      <c r="G243" s="168"/>
      <c r="H243" s="168"/>
      <c r="I243" s="31"/>
    </row>
    <row r="244" spans="1:9" ht="29.25" customHeight="1" x14ac:dyDescent="0.25">
      <c r="A244" s="169" t="s">
        <v>260</v>
      </c>
      <c r="B244" s="169"/>
      <c r="C244" s="408"/>
      <c r="D244" s="409"/>
      <c r="E244" s="463"/>
      <c r="F244" s="464"/>
      <c r="G244" s="437"/>
      <c r="H244" s="437"/>
      <c r="I244" s="30"/>
    </row>
    <row r="245" spans="1:9" ht="5.25" customHeight="1" x14ac:dyDescent="0.25">
      <c r="A245" s="169"/>
      <c r="B245" s="169"/>
      <c r="C245" s="170"/>
      <c r="D245" s="170"/>
      <c r="E245" s="246"/>
      <c r="F245" s="246"/>
      <c r="G245" s="437"/>
      <c r="H245" s="437"/>
      <c r="I245" s="30"/>
    </row>
    <row r="246" spans="1:9" ht="31.9" customHeight="1" x14ac:dyDescent="0.25">
      <c r="A246" s="169" t="s">
        <v>261</v>
      </c>
      <c r="B246" s="169"/>
      <c r="C246" s="408"/>
      <c r="D246" s="409"/>
      <c r="E246" s="234"/>
      <c r="F246" s="168"/>
      <c r="G246" s="437"/>
      <c r="H246" s="437"/>
    </row>
    <row r="247" spans="1:9" ht="15.75" customHeight="1" x14ac:dyDescent="0.25">
      <c r="A247" s="171"/>
      <c r="B247" s="171"/>
      <c r="C247" s="247"/>
      <c r="D247" s="247"/>
      <c r="E247" s="152"/>
      <c r="F247" s="168"/>
      <c r="G247" s="168"/>
      <c r="H247" s="172"/>
    </row>
    <row r="248" spans="1:9" s="143" customFormat="1" ht="15.75" customHeight="1" x14ac:dyDescent="0.25">
      <c r="A248" s="171" t="s">
        <v>262</v>
      </c>
      <c r="B248" s="171"/>
      <c r="C248" s="247"/>
      <c r="D248" s="247"/>
      <c r="E248" s="152"/>
      <c r="F248" s="168"/>
      <c r="G248" s="168"/>
      <c r="H248" s="172"/>
    </row>
    <row r="249" spans="1:9" s="143" customFormat="1" ht="15.75" customHeight="1" x14ac:dyDescent="0.25">
      <c r="A249" s="171"/>
      <c r="B249" s="171"/>
      <c r="C249" s="247"/>
      <c r="D249" s="247"/>
      <c r="E249" s="152"/>
      <c r="F249" s="168"/>
      <c r="G249" s="168"/>
      <c r="H249" s="172"/>
    </row>
    <row r="250" spans="1:9" ht="16.5" customHeight="1" x14ac:dyDescent="0.25">
      <c r="A250" s="440" t="str">
        <f>IF(C242&gt;D31,"ERRO - Área com condicionantes biofísicas superior à area do terreno (3.1.)","")</f>
        <v/>
      </c>
      <c r="B250" s="440"/>
      <c r="C250" s="440"/>
      <c r="D250" s="440"/>
      <c r="E250" s="440"/>
      <c r="F250" s="440"/>
      <c r="G250" s="440"/>
      <c r="H250" s="247"/>
    </row>
    <row r="251" spans="1:9" ht="16.5" customHeight="1" x14ac:dyDescent="0.25">
      <c r="A251" s="440"/>
      <c r="B251" s="440"/>
      <c r="C251" s="440"/>
      <c r="D251" s="440"/>
      <c r="E251" s="440"/>
      <c r="F251" s="440"/>
      <c r="G251" s="440"/>
      <c r="H251" s="247"/>
    </row>
    <row r="252" spans="1:9" ht="26.45" customHeight="1" x14ac:dyDescent="0.25">
      <c r="A252" s="440" t="str">
        <f>IF(SUM(C244,C246)&gt;C242,"ERRO -  A área com condicionantes biofísicas afeta à consolidação edificatória e/ou a integrar no domínio público não pode ser superior à a área com condiciantes biofísicas caracterizada no campo de preenchimento obrigatório","")</f>
        <v/>
      </c>
      <c r="B252" s="440"/>
      <c r="C252" s="440"/>
      <c r="D252" s="440"/>
      <c r="E252" s="440"/>
      <c r="F252" s="440"/>
      <c r="G252" s="440"/>
      <c r="H252" s="440"/>
    </row>
    <row r="253" spans="1:9" ht="16.5" customHeight="1" x14ac:dyDescent="0.25">
      <c r="A253" s="248"/>
      <c r="B253" s="248"/>
      <c r="C253" s="248"/>
      <c r="D253" s="248"/>
      <c r="E253" s="248"/>
      <c r="F253" s="248"/>
      <c r="G253" s="248"/>
      <c r="H253" s="247"/>
    </row>
    <row r="254" spans="1:9" ht="16.5" customHeight="1" x14ac:dyDescent="0.25">
      <c r="A254" s="248"/>
      <c r="B254" s="248"/>
      <c r="C254" s="248"/>
      <c r="D254" s="248"/>
      <c r="E254" s="248"/>
      <c r="F254" s="248"/>
      <c r="G254" s="248"/>
      <c r="H254" s="247"/>
    </row>
    <row r="255" spans="1:9" ht="16.5" customHeight="1" x14ac:dyDescent="0.25">
      <c r="A255" s="248"/>
      <c r="B255" s="248"/>
      <c r="C255" s="248"/>
      <c r="D255" s="248"/>
      <c r="E255" s="248"/>
      <c r="F255" s="248"/>
      <c r="G255" s="248"/>
      <c r="H255" s="247"/>
    </row>
    <row r="256" spans="1:9" ht="16.5" customHeight="1" x14ac:dyDescent="0.25">
      <c r="A256" s="248"/>
      <c r="B256" s="248"/>
      <c r="C256" s="248"/>
      <c r="D256" s="248"/>
      <c r="E256" s="248"/>
      <c r="F256" s="248"/>
      <c r="G256" s="248"/>
      <c r="H256" s="247"/>
    </row>
    <row r="257" spans="1:8" ht="16.5" customHeight="1" x14ac:dyDescent="0.25">
      <c r="A257" s="248"/>
      <c r="B257" s="248"/>
      <c r="C257" s="248"/>
      <c r="D257" s="248"/>
      <c r="E257" s="248"/>
      <c r="F257" s="248"/>
      <c r="G257" s="248"/>
      <c r="H257" s="247"/>
    </row>
    <row r="258" spans="1:8" ht="16.5" customHeight="1" x14ac:dyDescent="0.25">
      <c r="A258" s="248"/>
      <c r="B258" s="248"/>
      <c r="C258" s="248"/>
      <c r="D258" s="248"/>
      <c r="E258" s="248"/>
      <c r="F258" s="248"/>
      <c r="G258" s="248"/>
      <c r="H258" s="247"/>
    </row>
    <row r="259" spans="1:8" ht="16.5" customHeight="1" x14ac:dyDescent="0.25">
      <c r="A259" s="248"/>
      <c r="B259" s="248"/>
      <c r="C259" s="248"/>
      <c r="D259" s="248"/>
      <c r="E259" s="248"/>
      <c r="F259" s="248"/>
      <c r="G259" s="248"/>
      <c r="H259" s="247"/>
    </row>
    <row r="260" spans="1:8" ht="17.25" customHeight="1" x14ac:dyDescent="0.25">
      <c r="A260" s="429" t="s">
        <v>85</v>
      </c>
      <c r="B260" s="429"/>
      <c r="C260" s="429"/>
      <c r="D260" s="429"/>
      <c r="E260" s="429"/>
      <c r="F260" s="429"/>
      <c r="G260" s="429"/>
      <c r="H260" s="429"/>
    </row>
    <row r="261" spans="1:8" ht="17.25" customHeight="1" x14ac:dyDescent="0.25">
      <c r="A261" s="428" t="s">
        <v>240</v>
      </c>
      <c r="B261" s="428"/>
      <c r="C261" s="428"/>
      <c r="D261" s="428"/>
      <c r="E261" s="428"/>
      <c r="F261" s="428"/>
      <c r="G261" s="428"/>
      <c r="H261" s="428"/>
    </row>
    <row r="262" spans="1:8" ht="17.25" customHeight="1" x14ac:dyDescent="0.25">
      <c r="A262" s="173"/>
      <c r="B262" s="173"/>
      <c r="C262" s="174"/>
      <c r="D262" s="174"/>
      <c r="E262" s="174"/>
      <c r="F262" s="174"/>
      <c r="G262" s="174"/>
      <c r="H262" s="137"/>
    </row>
    <row r="263" spans="1:8" ht="17.25" customHeight="1" x14ac:dyDescent="0.25">
      <c r="A263" s="438" t="s">
        <v>88</v>
      </c>
      <c r="B263" s="439"/>
      <c r="C263" s="438" t="s">
        <v>86</v>
      </c>
      <c r="D263" s="439"/>
      <c r="E263" s="438" t="s">
        <v>241</v>
      </c>
      <c r="F263" s="439"/>
      <c r="G263" s="442" t="s">
        <v>87</v>
      </c>
      <c r="H263" s="443"/>
    </row>
    <row r="264" spans="1:8" ht="17.25" customHeight="1" x14ac:dyDescent="0.25">
      <c r="A264" s="371"/>
      <c r="B264" s="372"/>
      <c r="C264" s="371"/>
      <c r="D264" s="372"/>
      <c r="E264" s="371"/>
      <c r="F264" s="372"/>
      <c r="G264" s="411"/>
      <c r="H264" s="412"/>
    </row>
    <row r="265" spans="1:8" ht="17.25" customHeight="1" x14ac:dyDescent="0.25">
      <c r="A265" s="371"/>
      <c r="B265" s="372"/>
      <c r="C265" s="371"/>
      <c r="D265" s="372"/>
      <c r="E265" s="371"/>
      <c r="F265" s="372"/>
      <c r="G265" s="411"/>
      <c r="H265" s="412"/>
    </row>
    <row r="266" spans="1:8" ht="17.25" customHeight="1" x14ac:dyDescent="0.25">
      <c r="A266" s="371"/>
      <c r="B266" s="372"/>
      <c r="C266" s="371"/>
      <c r="D266" s="372"/>
      <c r="E266" s="371"/>
      <c r="F266" s="372"/>
      <c r="G266" s="411"/>
      <c r="H266" s="412"/>
    </row>
    <row r="267" spans="1:8" ht="17.25" customHeight="1" x14ac:dyDescent="0.25">
      <c r="A267" s="371"/>
      <c r="B267" s="372"/>
      <c r="C267" s="371"/>
      <c r="D267" s="372"/>
      <c r="E267" s="371"/>
      <c r="F267" s="372"/>
      <c r="G267" s="411"/>
      <c r="H267" s="412"/>
    </row>
    <row r="268" spans="1:8" ht="17.25" customHeight="1" x14ac:dyDescent="0.25">
      <c r="A268" s="371"/>
      <c r="B268" s="372"/>
      <c r="C268" s="371"/>
      <c r="D268" s="372"/>
      <c r="E268" s="371"/>
      <c r="F268" s="372"/>
      <c r="G268" s="411"/>
      <c r="H268" s="412"/>
    </row>
    <row r="269" spans="1:8" ht="17.25" customHeight="1" x14ac:dyDescent="0.25">
      <c r="A269" s="371"/>
      <c r="B269" s="372"/>
      <c r="C269" s="371"/>
      <c r="D269" s="372"/>
      <c r="E269" s="371"/>
      <c r="F269" s="372"/>
      <c r="G269" s="411"/>
      <c r="H269" s="412"/>
    </row>
    <row r="270" spans="1:8" ht="17.25" customHeight="1" x14ac:dyDescent="0.25">
      <c r="A270" s="371"/>
      <c r="B270" s="372"/>
      <c r="C270" s="371"/>
      <c r="D270" s="372"/>
      <c r="E270" s="371"/>
      <c r="F270" s="372"/>
      <c r="G270" s="411"/>
      <c r="H270" s="412"/>
    </row>
    <row r="271" spans="1:8" ht="17.25" customHeight="1" x14ac:dyDescent="0.25">
      <c r="A271" s="371"/>
      <c r="B271" s="372"/>
      <c r="C271" s="371"/>
      <c r="D271" s="372"/>
      <c r="E271" s="371"/>
      <c r="F271" s="372"/>
      <c r="G271" s="411"/>
      <c r="H271" s="412"/>
    </row>
    <row r="272" spans="1:8" ht="17.25" customHeight="1" x14ac:dyDescent="0.25">
      <c r="A272" s="371"/>
      <c r="B272" s="372"/>
      <c r="C272" s="371"/>
      <c r="D272" s="372"/>
      <c r="E272" s="371"/>
      <c r="F272" s="372"/>
      <c r="G272" s="411"/>
      <c r="H272" s="412"/>
    </row>
    <row r="273" spans="1:8" ht="17.25" customHeight="1" x14ac:dyDescent="0.25">
      <c r="A273" s="371"/>
      <c r="B273" s="372"/>
      <c r="C273" s="371"/>
      <c r="D273" s="372"/>
      <c r="E273" s="371"/>
      <c r="F273" s="372"/>
      <c r="G273" s="411"/>
      <c r="H273" s="412"/>
    </row>
    <row r="274" spans="1:8" ht="17.25" customHeight="1" x14ac:dyDescent="0.25">
      <c r="A274" s="371"/>
      <c r="B274" s="372"/>
      <c r="C274" s="371"/>
      <c r="D274" s="372"/>
      <c r="E274" s="371"/>
      <c r="F274" s="372"/>
      <c r="G274" s="411"/>
      <c r="H274" s="412"/>
    </row>
    <row r="275" spans="1:8" ht="17.25" customHeight="1" x14ac:dyDescent="0.25">
      <c r="A275" s="371"/>
      <c r="B275" s="372"/>
      <c r="C275" s="371"/>
      <c r="D275" s="372"/>
      <c r="E275" s="371"/>
      <c r="F275" s="372"/>
      <c r="G275" s="411"/>
      <c r="H275" s="412"/>
    </row>
    <row r="276" spans="1:8" ht="17.25" customHeight="1" x14ac:dyDescent="0.25">
      <c r="A276" s="371"/>
      <c r="B276" s="372"/>
      <c r="C276" s="371"/>
      <c r="D276" s="372"/>
      <c r="E276" s="371"/>
      <c r="F276" s="372"/>
      <c r="G276" s="411"/>
      <c r="H276" s="412"/>
    </row>
    <row r="277" spans="1:8" ht="17.25" customHeight="1" x14ac:dyDescent="0.25">
      <c r="A277" s="371"/>
      <c r="B277" s="372"/>
      <c r="C277" s="371"/>
      <c r="D277" s="372"/>
      <c r="E277" s="371"/>
      <c r="F277" s="372"/>
      <c r="G277" s="411"/>
      <c r="H277" s="412"/>
    </row>
    <row r="278" spans="1:8" ht="17.25" customHeight="1" x14ac:dyDescent="0.25">
      <c r="A278" s="371"/>
      <c r="B278" s="372"/>
      <c r="C278" s="371"/>
      <c r="D278" s="372"/>
      <c r="E278" s="371"/>
      <c r="F278" s="372"/>
      <c r="G278" s="411"/>
      <c r="H278" s="412"/>
    </row>
    <row r="279" spans="1:8" ht="17.25" customHeight="1" x14ac:dyDescent="0.25">
      <c r="A279" s="371"/>
      <c r="B279" s="372"/>
      <c r="C279" s="371"/>
      <c r="D279" s="372"/>
      <c r="E279" s="371"/>
      <c r="F279" s="372"/>
      <c r="G279" s="411"/>
      <c r="H279" s="412"/>
    </row>
    <row r="280" spans="1:8" ht="17.25" customHeight="1" x14ac:dyDescent="0.25">
      <c r="A280" s="371"/>
      <c r="B280" s="372"/>
      <c r="C280" s="371"/>
      <c r="D280" s="372"/>
      <c r="E280" s="371"/>
      <c r="F280" s="372"/>
      <c r="G280" s="411"/>
      <c r="H280" s="412"/>
    </row>
    <row r="281" spans="1:8" ht="41.25" customHeight="1" x14ac:dyDescent="0.25">
      <c r="A281" s="369" t="s">
        <v>225</v>
      </c>
      <c r="B281" s="369"/>
      <c r="C281" s="369"/>
      <c r="D281" s="369"/>
      <c r="E281" s="369"/>
      <c r="F281" s="369"/>
      <c r="G281" s="369"/>
      <c r="H281" s="369"/>
    </row>
    <row r="282" spans="1:8" ht="10.5" customHeight="1" x14ac:dyDescent="0.25">
      <c r="A282" s="370"/>
      <c r="B282" s="370"/>
      <c r="C282" s="370"/>
      <c r="D282" s="370"/>
      <c r="E282" s="370"/>
      <c r="F282" s="370"/>
      <c r="G282" s="370"/>
      <c r="H282" s="370"/>
    </row>
    <row r="283" spans="1:8" ht="9.75" customHeight="1" x14ac:dyDescent="0.25">
      <c r="A283" s="453" t="s">
        <v>242</v>
      </c>
      <c r="B283" s="453"/>
      <c r="C283" s="453"/>
      <c r="D283" s="453"/>
      <c r="E283" s="453"/>
      <c r="F283" s="453"/>
      <c r="G283" s="453"/>
      <c r="H283" s="453"/>
    </row>
    <row r="284" spans="1:8" ht="17.25" customHeight="1" x14ac:dyDescent="0.25">
      <c r="A284" s="453"/>
      <c r="B284" s="453"/>
      <c r="C284" s="453"/>
      <c r="D284" s="453"/>
      <c r="E284" s="453"/>
      <c r="F284" s="453"/>
      <c r="G284" s="453"/>
      <c r="H284" s="453"/>
    </row>
    <row r="285" spans="1:8" s="129" customFormat="1" ht="17.25" customHeight="1" x14ac:dyDescent="0.25">
      <c r="A285" s="131"/>
      <c r="B285" s="131"/>
      <c r="C285" s="131"/>
      <c r="D285" s="131"/>
      <c r="E285" s="131"/>
      <c r="F285" s="131"/>
      <c r="G285" s="131"/>
      <c r="H285" s="131"/>
    </row>
    <row r="286" spans="1:8" ht="17.25" customHeight="1" x14ac:dyDescent="0.25">
      <c r="A286" s="429" t="s">
        <v>172</v>
      </c>
      <c r="B286" s="429"/>
      <c r="C286" s="429"/>
      <c r="D286" s="429"/>
      <c r="E286" s="429"/>
      <c r="F286" s="429"/>
      <c r="G286" s="429"/>
      <c r="H286" s="429"/>
    </row>
    <row r="287" spans="1:8" ht="12" customHeight="1" x14ac:dyDescent="0.25">
      <c r="A287" s="427" t="s">
        <v>192</v>
      </c>
      <c r="B287" s="428"/>
      <c r="C287" s="428"/>
      <c r="D287" s="428"/>
      <c r="E287" s="428"/>
      <c r="F287" s="428"/>
      <c r="G287" s="428"/>
      <c r="H287" s="428"/>
    </row>
    <row r="288" spans="1:8" ht="5.25" customHeight="1" x14ac:dyDescent="0.25">
      <c r="A288" s="131"/>
      <c r="B288" s="131"/>
      <c r="C288" s="131"/>
      <c r="D288" s="131"/>
      <c r="E288" s="131"/>
      <c r="F288" s="131"/>
      <c r="G288" s="131"/>
      <c r="H288" s="131"/>
    </row>
    <row r="289" spans="1:8" ht="17.25" customHeight="1" x14ac:dyDescent="0.25">
      <c r="A289" s="131"/>
      <c r="B289" s="430" t="s">
        <v>174</v>
      </c>
      <c r="C289" s="430"/>
      <c r="D289" s="430" t="s">
        <v>175</v>
      </c>
      <c r="E289" s="430"/>
      <c r="F289" s="430" t="s">
        <v>176</v>
      </c>
      <c r="G289" s="430"/>
      <c r="H289" s="132" t="s">
        <v>173</v>
      </c>
    </row>
    <row r="290" spans="1:8" ht="17.25" customHeight="1" x14ac:dyDescent="0.25">
      <c r="A290" s="133" t="s">
        <v>179</v>
      </c>
      <c r="B290" s="408"/>
      <c r="C290" s="409"/>
      <c r="D290" s="408"/>
      <c r="E290" s="409"/>
      <c r="F290" s="408"/>
      <c r="G290" s="409"/>
      <c r="H290" s="134">
        <f>SUM(B290:G290)</f>
        <v>0</v>
      </c>
    </row>
    <row r="291" spans="1:8" ht="17.25" customHeight="1" x14ac:dyDescent="0.25">
      <c r="A291" s="133" t="s">
        <v>180</v>
      </c>
      <c r="B291" s="408"/>
      <c r="C291" s="409"/>
      <c r="D291" s="408"/>
      <c r="E291" s="409"/>
      <c r="F291" s="408"/>
      <c r="G291" s="409"/>
      <c r="H291" s="134">
        <f>SUM(B291:G291)</f>
        <v>0</v>
      </c>
    </row>
    <row r="292" spans="1:8" ht="17.25" customHeight="1" x14ac:dyDescent="0.25">
      <c r="A292" s="135" t="s">
        <v>181</v>
      </c>
      <c r="B292" s="408"/>
      <c r="C292" s="409"/>
      <c r="D292" s="408"/>
      <c r="E292" s="409"/>
      <c r="F292" s="408"/>
      <c r="G292" s="409"/>
      <c r="H292" s="134">
        <f t="shared" ref="H292:H302" si="6">SUM(B292:G292)</f>
        <v>0</v>
      </c>
    </row>
    <row r="293" spans="1:8" ht="17.25" customHeight="1" x14ac:dyDescent="0.25">
      <c r="A293" s="136" t="s">
        <v>182</v>
      </c>
      <c r="B293" s="408"/>
      <c r="C293" s="409"/>
      <c r="D293" s="408"/>
      <c r="E293" s="409"/>
      <c r="F293" s="408"/>
      <c r="G293" s="409"/>
      <c r="H293" s="134">
        <f t="shared" si="6"/>
        <v>0</v>
      </c>
    </row>
    <row r="294" spans="1:8" ht="17.25" customHeight="1" x14ac:dyDescent="0.25">
      <c r="A294" s="135" t="s">
        <v>183</v>
      </c>
      <c r="B294" s="408"/>
      <c r="C294" s="409"/>
      <c r="D294" s="408"/>
      <c r="E294" s="409"/>
      <c r="F294" s="408"/>
      <c r="G294" s="409"/>
      <c r="H294" s="134">
        <f t="shared" si="6"/>
        <v>0</v>
      </c>
    </row>
    <row r="295" spans="1:8" ht="17.25" customHeight="1" x14ac:dyDescent="0.25">
      <c r="A295" s="135" t="s">
        <v>187</v>
      </c>
      <c r="B295" s="408"/>
      <c r="C295" s="409"/>
      <c r="D295" s="408"/>
      <c r="E295" s="409"/>
      <c r="F295" s="408"/>
      <c r="G295" s="409"/>
      <c r="H295" s="131"/>
    </row>
    <row r="296" spans="1:8" ht="17.25" customHeight="1" x14ac:dyDescent="0.25">
      <c r="A296" s="135" t="s">
        <v>239</v>
      </c>
      <c r="B296" s="410"/>
      <c r="C296" s="410"/>
      <c r="D296" s="410"/>
      <c r="E296" s="410"/>
      <c r="F296" s="410"/>
      <c r="G296" s="410"/>
      <c r="H296" s="410"/>
    </row>
    <row r="297" spans="1:8" ht="17.25" customHeight="1" x14ac:dyDescent="0.25">
      <c r="A297" s="135" t="s">
        <v>178</v>
      </c>
      <c r="B297" s="432"/>
      <c r="C297" s="433"/>
      <c r="D297" s="432"/>
      <c r="E297" s="433"/>
      <c r="F297" s="432"/>
      <c r="G297" s="433"/>
      <c r="H297" s="131"/>
    </row>
    <row r="298" spans="1:8" ht="17.25" customHeight="1" x14ac:dyDescent="0.25">
      <c r="A298" s="135" t="s">
        <v>177</v>
      </c>
      <c r="B298" s="432"/>
      <c r="C298" s="433"/>
      <c r="D298" s="432"/>
      <c r="E298" s="433"/>
      <c r="F298" s="432"/>
      <c r="G298" s="433"/>
      <c r="H298" s="131"/>
    </row>
    <row r="299" spans="1:8" s="143" customFormat="1" ht="17.25" customHeight="1" x14ac:dyDescent="0.25">
      <c r="A299" s="155" t="s">
        <v>218</v>
      </c>
      <c r="B299" s="467">
        <f>SUM(B297:C298)</f>
        <v>0</v>
      </c>
      <c r="C299" s="468"/>
      <c r="D299" s="467">
        <f t="shared" ref="D299" si="7">SUM(D297:E298)</f>
        <v>0</v>
      </c>
      <c r="E299" s="468"/>
      <c r="F299" s="467">
        <f t="shared" ref="F299" si="8">SUM(F297:G298)</f>
        <v>0</v>
      </c>
      <c r="G299" s="468"/>
      <c r="H299" s="131"/>
    </row>
    <row r="300" spans="1:8" ht="9.6" customHeight="1" x14ac:dyDescent="0.25">
      <c r="A300" s="135"/>
      <c r="B300" s="135"/>
      <c r="C300" s="131"/>
      <c r="D300" s="135"/>
      <c r="E300" s="131"/>
      <c r="F300" s="135"/>
      <c r="G300" s="131"/>
      <c r="H300" s="131"/>
    </row>
    <row r="301" spans="1:8" ht="17.25" customHeight="1" x14ac:dyDescent="0.25">
      <c r="A301" s="135" t="s">
        <v>184</v>
      </c>
      <c r="B301" s="432"/>
      <c r="C301" s="433"/>
      <c r="D301" s="432"/>
      <c r="E301" s="433"/>
      <c r="F301" s="432"/>
      <c r="G301" s="433"/>
      <c r="H301" s="156">
        <f t="shared" ref="H301" si="9">SUM(B301:G301)</f>
        <v>0</v>
      </c>
    </row>
    <row r="302" spans="1:8" ht="17.25" customHeight="1" x14ac:dyDescent="0.25">
      <c r="A302" s="135" t="s">
        <v>185</v>
      </c>
      <c r="B302" s="432"/>
      <c r="C302" s="433"/>
      <c r="D302" s="432"/>
      <c r="E302" s="433"/>
      <c r="F302" s="432"/>
      <c r="G302" s="433"/>
      <c r="H302" s="156">
        <f t="shared" si="6"/>
        <v>0</v>
      </c>
    </row>
    <row r="303" spans="1:8" ht="13.5" customHeight="1" x14ac:dyDescent="0.25">
      <c r="A303" s="131"/>
      <c r="B303" s="459"/>
      <c r="C303" s="459"/>
      <c r="D303" s="459"/>
      <c r="E303" s="459"/>
      <c r="F303" s="459"/>
      <c r="G303" s="459"/>
      <c r="H303" s="459"/>
    </row>
    <row r="304" spans="1:8" ht="17.25" customHeight="1" x14ac:dyDescent="0.25">
      <c r="A304" s="136" t="s">
        <v>186</v>
      </c>
      <c r="B304" s="408"/>
      <c r="C304" s="409"/>
      <c r="D304" s="408"/>
      <c r="E304" s="409"/>
      <c r="F304" s="408"/>
      <c r="G304" s="409"/>
      <c r="H304" s="131"/>
    </row>
    <row r="305" spans="1:8" ht="13.5" customHeight="1" x14ac:dyDescent="0.25">
      <c r="A305" s="131"/>
      <c r="B305" s="131"/>
      <c r="C305" s="131"/>
      <c r="D305" s="131"/>
      <c r="E305" s="131"/>
      <c r="F305" s="131"/>
      <c r="G305" s="131"/>
      <c r="H305" s="131"/>
    </row>
    <row r="306" spans="1:8" ht="54" customHeight="1" x14ac:dyDescent="0.25">
      <c r="A306" s="469" t="s">
        <v>223</v>
      </c>
      <c r="B306" s="469"/>
      <c r="C306" s="154"/>
      <c r="D306" s="465"/>
      <c r="E306" s="466"/>
      <c r="F306" s="465"/>
      <c r="G306" s="466"/>
      <c r="H306" s="131"/>
    </row>
    <row r="307" spans="1:8" ht="12.75" customHeight="1" x14ac:dyDescent="0.25">
      <c r="A307" s="131"/>
      <c r="B307" s="131"/>
      <c r="C307" s="131"/>
      <c r="D307" s="131"/>
      <c r="E307" s="131"/>
      <c r="F307" s="131"/>
      <c r="G307" s="131"/>
      <c r="H307" s="131"/>
    </row>
    <row r="308" spans="1:8" ht="80.25" customHeight="1" x14ac:dyDescent="0.25">
      <c r="A308" s="425" t="s">
        <v>227</v>
      </c>
      <c r="B308" s="425"/>
      <c r="C308" s="425"/>
      <c r="D308" s="425"/>
      <c r="E308" s="425"/>
      <c r="F308" s="425"/>
      <c r="G308" s="425"/>
      <c r="H308" s="425"/>
    </row>
    <row r="309" spans="1:8" x14ac:dyDescent="0.25">
      <c r="A309" s="431" t="s">
        <v>60</v>
      </c>
      <c r="B309" s="431"/>
      <c r="C309" s="431"/>
      <c r="D309" s="431"/>
      <c r="E309" s="431"/>
      <c r="F309" s="431"/>
      <c r="G309" s="431"/>
      <c r="H309" s="137"/>
    </row>
    <row r="310" spans="1:8" x14ac:dyDescent="0.25">
      <c r="A310" s="138"/>
      <c r="B310" s="138"/>
      <c r="C310" s="138"/>
      <c r="D310" s="138"/>
      <c r="E310" s="138"/>
      <c r="F310" s="138"/>
      <c r="G310" s="138"/>
      <c r="H310" s="137"/>
    </row>
    <row r="311" spans="1:8" ht="15" customHeight="1" x14ac:dyDescent="0.25">
      <c r="A311" s="426" t="s">
        <v>188</v>
      </c>
      <c r="B311" s="426"/>
      <c r="C311" s="424" t="s">
        <v>226</v>
      </c>
      <c r="D311" s="424"/>
      <c r="E311" s="424"/>
      <c r="F311" s="424" t="s">
        <v>189</v>
      </c>
      <c r="G311" s="424"/>
      <c r="H311" s="424"/>
    </row>
    <row r="312" spans="1:8" x14ac:dyDescent="0.25">
      <c r="A312" s="426"/>
      <c r="B312" s="426"/>
      <c r="C312" s="424"/>
      <c r="D312" s="424"/>
      <c r="E312" s="424"/>
      <c r="F312" s="424"/>
      <c r="G312" s="424"/>
      <c r="H312" s="424"/>
    </row>
    <row r="313" spans="1:8" x14ac:dyDescent="0.25">
      <c r="A313" s="426"/>
      <c r="B313" s="426"/>
      <c r="C313" s="424"/>
      <c r="D313" s="424"/>
      <c r="E313" s="424"/>
      <c r="F313" s="424"/>
      <c r="G313" s="424"/>
      <c r="H313" s="424"/>
    </row>
    <row r="314" spans="1:8" x14ac:dyDescent="0.25">
      <c r="A314" s="426"/>
      <c r="B314" s="426"/>
      <c r="C314" s="424"/>
      <c r="D314" s="424"/>
      <c r="E314" s="424"/>
      <c r="F314" s="424"/>
      <c r="G314" s="424"/>
      <c r="H314" s="424"/>
    </row>
    <row r="315" spans="1:8" x14ac:dyDescent="0.25">
      <c r="A315" s="426"/>
      <c r="B315" s="426"/>
      <c r="C315" s="424"/>
      <c r="D315" s="424"/>
      <c r="E315" s="424"/>
      <c r="F315" s="424"/>
      <c r="G315" s="424"/>
      <c r="H315" s="424"/>
    </row>
    <row r="316" spans="1:8" x14ac:dyDescent="0.25">
      <c r="A316" s="426"/>
      <c r="B316" s="426"/>
      <c r="C316" s="424"/>
      <c r="D316" s="424"/>
      <c r="E316" s="424"/>
      <c r="F316" s="424"/>
      <c r="G316" s="424"/>
      <c r="H316" s="424"/>
    </row>
    <row r="317" spans="1:8" x14ac:dyDescent="0.25">
      <c r="A317" s="426"/>
      <c r="B317" s="426"/>
      <c r="C317" s="424"/>
      <c r="D317" s="424"/>
      <c r="E317" s="424"/>
      <c r="F317" s="424"/>
      <c r="G317" s="424"/>
      <c r="H317" s="424"/>
    </row>
    <row r="318" spans="1:8" x14ac:dyDescent="0.25">
      <c r="A318" s="426"/>
      <c r="B318" s="426"/>
      <c r="C318" s="424"/>
      <c r="D318" s="424"/>
      <c r="E318" s="424"/>
      <c r="F318" s="424"/>
      <c r="G318" s="424"/>
      <c r="H318" s="424"/>
    </row>
    <row r="319" spans="1:8" x14ac:dyDescent="0.25">
      <c r="A319" s="426"/>
      <c r="B319" s="426"/>
      <c r="C319" s="424"/>
      <c r="D319" s="424"/>
      <c r="E319" s="424"/>
      <c r="F319" s="424"/>
      <c r="G319" s="424"/>
      <c r="H319" s="424"/>
    </row>
    <row r="320" spans="1:8" x14ac:dyDescent="0.25">
      <c r="A320" s="426"/>
      <c r="B320" s="426"/>
      <c r="C320" s="424"/>
      <c r="D320" s="424"/>
      <c r="E320" s="424"/>
      <c r="F320" s="424"/>
      <c r="G320" s="424"/>
      <c r="H320" s="424"/>
    </row>
    <row r="321" spans="1:8" x14ac:dyDescent="0.25">
      <c r="A321" s="426"/>
      <c r="B321" s="426"/>
      <c r="C321" s="424"/>
      <c r="D321" s="424"/>
      <c r="E321" s="424"/>
      <c r="F321" s="424"/>
      <c r="G321" s="424"/>
      <c r="H321" s="424"/>
    </row>
    <row r="322" spans="1:8" x14ac:dyDescent="0.25">
      <c r="A322" s="426"/>
      <c r="B322" s="426"/>
      <c r="C322" s="424"/>
      <c r="D322" s="424"/>
      <c r="E322" s="424"/>
      <c r="F322" s="424"/>
      <c r="G322" s="424"/>
      <c r="H322" s="424"/>
    </row>
    <row r="323" spans="1:8" x14ac:dyDescent="0.25">
      <c r="A323" s="426"/>
      <c r="B323" s="426"/>
      <c r="C323" s="424"/>
      <c r="D323" s="424"/>
      <c r="E323" s="424"/>
      <c r="F323" s="424"/>
      <c r="G323" s="424"/>
      <c r="H323" s="424"/>
    </row>
    <row r="324" spans="1:8" x14ac:dyDescent="0.25">
      <c r="A324" s="426"/>
      <c r="B324" s="426"/>
      <c r="C324" s="424"/>
      <c r="D324" s="424"/>
      <c r="E324" s="424"/>
      <c r="F324" s="424"/>
      <c r="G324" s="424"/>
      <c r="H324" s="424"/>
    </row>
    <row r="325" spans="1:8" x14ac:dyDescent="0.25">
      <c r="A325" s="426"/>
      <c r="B325" s="426"/>
      <c r="C325" s="424"/>
      <c r="D325" s="424"/>
      <c r="E325" s="424"/>
      <c r="F325" s="424"/>
      <c r="G325" s="424"/>
      <c r="H325" s="424"/>
    </row>
    <row r="326" spans="1:8" x14ac:dyDescent="0.25">
      <c r="A326" s="426"/>
      <c r="B326" s="426"/>
      <c r="C326" s="424"/>
      <c r="D326" s="424"/>
      <c r="E326" s="424"/>
      <c r="F326" s="424"/>
      <c r="G326" s="424"/>
      <c r="H326" s="424"/>
    </row>
    <row r="327" spans="1:8" x14ac:dyDescent="0.25">
      <c r="A327" s="426"/>
      <c r="B327" s="426"/>
      <c r="C327" s="424"/>
      <c r="D327" s="424"/>
      <c r="E327" s="424"/>
      <c r="F327" s="424"/>
      <c r="G327" s="424"/>
      <c r="H327" s="424"/>
    </row>
    <row r="328" spans="1:8" x14ac:dyDescent="0.25">
      <c r="A328" s="426"/>
      <c r="B328" s="426"/>
      <c r="C328" s="424"/>
      <c r="D328" s="424"/>
      <c r="E328" s="424"/>
      <c r="F328" s="424"/>
      <c r="G328" s="424"/>
      <c r="H328" s="424"/>
    </row>
    <row r="329" spans="1:8" x14ac:dyDescent="0.25">
      <c r="A329" s="426"/>
      <c r="B329" s="426"/>
      <c r="C329" s="424"/>
      <c r="D329" s="424"/>
      <c r="E329" s="424"/>
      <c r="F329" s="424"/>
      <c r="G329" s="424"/>
      <c r="H329" s="424"/>
    </row>
    <row r="330" spans="1:8" x14ac:dyDescent="0.25">
      <c r="A330" s="426"/>
      <c r="B330" s="426"/>
      <c r="C330" s="424"/>
      <c r="D330" s="424"/>
      <c r="E330" s="424"/>
      <c r="F330" s="424"/>
      <c r="G330" s="424"/>
      <c r="H330" s="424"/>
    </row>
    <row r="331" spans="1:8" x14ac:dyDescent="0.25">
      <c r="A331" s="426"/>
      <c r="B331" s="426"/>
      <c r="C331" s="424"/>
      <c r="D331" s="424"/>
      <c r="E331" s="424"/>
      <c r="F331" s="424"/>
      <c r="G331" s="424"/>
      <c r="H331" s="424"/>
    </row>
    <row r="332" spans="1:8" x14ac:dyDescent="0.25">
      <c r="A332" s="426"/>
      <c r="B332" s="426"/>
      <c r="C332" s="424"/>
      <c r="D332" s="424"/>
      <c r="E332" s="424"/>
      <c r="F332" s="424"/>
      <c r="G332" s="424"/>
      <c r="H332" s="424"/>
    </row>
    <row r="333" spans="1:8" x14ac:dyDescent="0.25">
      <c r="A333" s="426"/>
      <c r="B333" s="426"/>
      <c r="C333" s="424"/>
      <c r="D333" s="424"/>
      <c r="E333" s="424"/>
      <c r="F333" s="424"/>
      <c r="G333" s="424"/>
      <c r="H333" s="424"/>
    </row>
    <row r="334" spans="1:8" x14ac:dyDescent="0.25">
      <c r="A334" s="426"/>
      <c r="B334" s="426"/>
      <c r="C334" s="424"/>
      <c r="D334" s="424"/>
      <c r="E334" s="424"/>
      <c r="F334" s="424"/>
      <c r="G334" s="424"/>
      <c r="H334" s="424"/>
    </row>
    <row r="335" spans="1:8" x14ac:dyDescent="0.25">
      <c r="A335" s="426"/>
      <c r="B335" s="426"/>
      <c r="C335" s="424"/>
      <c r="D335" s="424"/>
      <c r="E335" s="424"/>
      <c r="F335" s="424"/>
      <c r="G335" s="424"/>
      <c r="H335" s="424"/>
    </row>
    <row r="336" spans="1:8" x14ac:dyDescent="0.25">
      <c r="A336" s="426"/>
      <c r="B336" s="426"/>
      <c r="C336" s="424"/>
      <c r="D336" s="424"/>
      <c r="E336" s="424"/>
      <c r="F336" s="424"/>
      <c r="G336" s="424"/>
      <c r="H336" s="424"/>
    </row>
    <row r="337" spans="1:8" x14ac:dyDescent="0.25">
      <c r="A337" s="426"/>
      <c r="B337" s="426"/>
      <c r="C337" s="424"/>
      <c r="D337" s="424"/>
      <c r="E337" s="424"/>
      <c r="F337" s="424"/>
      <c r="G337" s="424"/>
      <c r="H337" s="424"/>
    </row>
    <row r="338" spans="1:8" x14ac:dyDescent="0.25">
      <c r="A338" s="426"/>
      <c r="B338" s="426"/>
      <c r="C338" s="424"/>
      <c r="D338" s="424"/>
      <c r="E338" s="424"/>
      <c r="F338" s="424"/>
      <c r="G338" s="424"/>
      <c r="H338" s="424"/>
    </row>
    <row r="339" spans="1:8" x14ac:dyDescent="0.25">
      <c r="A339" s="426"/>
      <c r="B339" s="426"/>
      <c r="C339" s="424"/>
      <c r="D339" s="424"/>
      <c r="E339" s="424"/>
      <c r="F339" s="139"/>
      <c r="G339" s="139"/>
      <c r="H339" s="139"/>
    </row>
    <row r="340" spans="1:8" ht="409.6" customHeight="1" x14ac:dyDescent="0.25">
      <c r="A340" s="424" t="s">
        <v>191</v>
      </c>
      <c r="B340" s="424"/>
      <c r="C340" s="424" t="s">
        <v>190</v>
      </c>
      <c r="D340" s="424"/>
      <c r="E340" s="424"/>
      <c r="F340" s="424" t="s">
        <v>243</v>
      </c>
      <c r="G340" s="424"/>
      <c r="H340" s="424"/>
    </row>
    <row r="341" spans="1:8" x14ac:dyDescent="0.25">
      <c r="A341" s="424"/>
      <c r="B341" s="424"/>
      <c r="C341" s="424"/>
      <c r="D341" s="424"/>
      <c r="E341" s="424"/>
      <c r="F341" s="424"/>
      <c r="G341" s="424"/>
      <c r="H341" s="424"/>
    </row>
    <row r="342" spans="1:8" x14ac:dyDescent="0.25">
      <c r="A342" s="424"/>
      <c r="B342" s="424"/>
      <c r="C342" s="424"/>
      <c r="D342" s="424"/>
      <c r="E342" s="424"/>
      <c r="F342" s="424"/>
      <c r="G342" s="424"/>
      <c r="H342" s="424"/>
    </row>
    <row r="343" spans="1:8" x14ac:dyDescent="0.25">
      <c r="A343" s="424"/>
      <c r="B343" s="424"/>
      <c r="C343" s="424"/>
      <c r="D343" s="424"/>
      <c r="E343" s="424"/>
      <c r="F343" s="424"/>
      <c r="G343" s="424"/>
      <c r="H343" s="424"/>
    </row>
    <row r="344" spans="1:8" x14ac:dyDescent="0.25">
      <c r="A344" s="175"/>
      <c r="B344" s="175"/>
      <c r="C344" s="175"/>
      <c r="D344" s="175"/>
      <c r="E344" s="176"/>
      <c r="F344" s="176"/>
      <c r="G344" s="176"/>
      <c r="H344" s="140"/>
    </row>
    <row r="345" spans="1:8" x14ac:dyDescent="0.25">
      <c r="A345" s="32"/>
      <c r="B345" s="32"/>
      <c r="C345" s="32"/>
      <c r="D345" s="32"/>
      <c r="E345" s="22"/>
      <c r="F345" s="22"/>
      <c r="G345" s="22"/>
    </row>
    <row r="346" spans="1:8" x14ac:dyDescent="0.25">
      <c r="A346" s="32"/>
      <c r="B346" s="32"/>
      <c r="C346" s="32"/>
      <c r="D346" s="32"/>
      <c r="E346" s="22"/>
      <c r="F346" s="22"/>
      <c r="G346" s="22"/>
    </row>
    <row r="347" spans="1:8" x14ac:dyDescent="0.25">
      <c r="A347" s="32"/>
      <c r="B347" s="32"/>
      <c r="C347" s="32"/>
      <c r="D347" s="32"/>
      <c r="E347" s="22"/>
      <c r="F347" s="22"/>
      <c r="G347" s="22"/>
    </row>
    <row r="348" spans="1:8" x14ac:dyDescent="0.25">
      <c r="A348" s="32"/>
      <c r="B348" s="32"/>
      <c r="C348" s="32"/>
      <c r="D348" s="32"/>
      <c r="E348" s="22"/>
      <c r="F348" s="22"/>
      <c r="G348" s="22"/>
    </row>
    <row r="349" spans="1:8" x14ac:dyDescent="0.25">
      <c r="A349" s="32"/>
      <c r="B349" s="32"/>
      <c r="C349" s="32"/>
      <c r="D349" s="32"/>
      <c r="E349" s="22"/>
      <c r="F349" s="22"/>
      <c r="G349" s="22"/>
    </row>
    <row r="350" spans="1:8" x14ac:dyDescent="0.25">
      <c r="A350" s="32"/>
      <c r="B350" s="32"/>
      <c r="C350" s="32"/>
      <c r="D350" s="32"/>
      <c r="E350" s="33"/>
      <c r="F350" s="33"/>
      <c r="G350" s="33"/>
    </row>
    <row r="351" spans="1:8" ht="15" customHeight="1" x14ac:dyDescent="0.25">
      <c r="B351" s="22"/>
      <c r="C351" s="22"/>
      <c r="E351" s="22"/>
      <c r="F351" s="22"/>
      <c r="G351" s="22"/>
    </row>
    <row r="352" spans="1:8" x14ac:dyDescent="0.25">
      <c r="A352" s="22"/>
      <c r="B352" s="22"/>
      <c r="C352" s="22"/>
      <c r="D352" s="22"/>
      <c r="E352" s="22"/>
      <c r="F352" s="22"/>
      <c r="G352" s="22"/>
    </row>
    <row r="353" spans="1:7" x14ac:dyDescent="0.25">
      <c r="A353" s="22"/>
      <c r="B353" s="22"/>
      <c r="C353" s="22"/>
      <c r="D353" s="22"/>
      <c r="E353" s="22"/>
      <c r="F353" s="22"/>
      <c r="G353" s="22"/>
    </row>
    <row r="354" spans="1:7" x14ac:dyDescent="0.25">
      <c r="A354" s="22"/>
      <c r="B354" s="22"/>
      <c r="C354" s="22"/>
      <c r="D354" s="22"/>
      <c r="E354" s="22"/>
      <c r="F354" s="22"/>
      <c r="G354" s="22"/>
    </row>
    <row r="355" spans="1:7" x14ac:dyDescent="0.25">
      <c r="A355" s="22"/>
      <c r="B355" s="22"/>
      <c r="C355" s="22"/>
      <c r="D355" s="22"/>
      <c r="E355" s="22"/>
      <c r="F355" s="22"/>
      <c r="G355" s="22"/>
    </row>
    <row r="356" spans="1:7" x14ac:dyDescent="0.25">
      <c r="A356" s="22"/>
      <c r="B356" s="22"/>
      <c r="C356" s="22"/>
      <c r="D356" s="22"/>
      <c r="E356" s="22"/>
      <c r="F356" s="22"/>
      <c r="G356" s="22"/>
    </row>
    <row r="357" spans="1:7" x14ac:dyDescent="0.25">
      <c r="A357" s="22"/>
      <c r="B357" s="22"/>
      <c r="C357" s="22"/>
      <c r="D357" s="22"/>
      <c r="E357" s="22"/>
      <c r="F357" s="22"/>
      <c r="G357" s="22"/>
    </row>
    <row r="358" spans="1:7" x14ac:dyDescent="0.25">
      <c r="A358" s="22"/>
      <c r="B358" s="22"/>
      <c r="C358" s="22"/>
      <c r="D358" s="22"/>
      <c r="E358" s="22"/>
      <c r="F358" s="22"/>
      <c r="G358" s="22"/>
    </row>
    <row r="359" spans="1:7" x14ac:dyDescent="0.25">
      <c r="A359" s="22"/>
      <c r="B359" s="22"/>
      <c r="C359" s="22"/>
      <c r="D359" s="22"/>
      <c r="E359" s="22"/>
      <c r="F359" s="22"/>
      <c r="G359" s="22"/>
    </row>
    <row r="360" spans="1:7" x14ac:dyDescent="0.25">
      <c r="A360" s="22"/>
      <c r="B360" s="22"/>
      <c r="C360" s="22"/>
      <c r="D360" s="22"/>
      <c r="E360" s="22"/>
      <c r="F360" s="22"/>
      <c r="G360" s="22"/>
    </row>
    <row r="361" spans="1:7" x14ac:dyDescent="0.25">
      <c r="A361" s="22"/>
      <c r="B361" s="22"/>
      <c r="C361" s="22"/>
      <c r="D361" s="22"/>
      <c r="E361" s="22"/>
      <c r="F361" s="22"/>
      <c r="G361" s="22"/>
    </row>
    <row r="362" spans="1:7" x14ac:dyDescent="0.25">
      <c r="A362" s="22"/>
      <c r="B362" s="22"/>
      <c r="C362" s="22"/>
      <c r="D362" s="22"/>
      <c r="E362" s="22"/>
      <c r="F362" s="22"/>
      <c r="G362" s="22"/>
    </row>
    <row r="363" spans="1:7" x14ac:dyDescent="0.25">
      <c r="A363" s="22"/>
      <c r="B363" s="22"/>
      <c r="C363" s="22"/>
      <c r="D363" s="22"/>
      <c r="E363" s="22"/>
      <c r="F363" s="22"/>
      <c r="G363" s="22"/>
    </row>
    <row r="364" spans="1:7" x14ac:dyDescent="0.25">
      <c r="A364" s="22"/>
      <c r="B364" s="22"/>
      <c r="C364" s="22"/>
      <c r="D364" s="22"/>
      <c r="E364" s="22"/>
      <c r="F364" s="22"/>
      <c r="G364" s="22"/>
    </row>
    <row r="365" spans="1:7" x14ac:dyDescent="0.25">
      <c r="A365" s="22"/>
      <c r="B365" s="22"/>
      <c r="C365" s="22"/>
      <c r="D365" s="22"/>
      <c r="E365" s="22"/>
      <c r="F365" s="22"/>
      <c r="G365" s="22"/>
    </row>
    <row r="366" spans="1:7" x14ac:dyDescent="0.25">
      <c r="A366" s="22"/>
      <c r="B366" s="22"/>
      <c r="C366" s="22"/>
      <c r="D366" s="22"/>
      <c r="E366" s="22"/>
      <c r="F366" s="22"/>
      <c r="G366" s="22"/>
    </row>
    <row r="367" spans="1:7" x14ac:dyDescent="0.25">
      <c r="A367" s="22"/>
      <c r="B367" s="22"/>
      <c r="C367" s="22"/>
      <c r="D367" s="22"/>
      <c r="E367" s="22"/>
      <c r="F367" s="22"/>
      <c r="G367" s="22"/>
    </row>
    <row r="368" spans="1:7" x14ac:dyDescent="0.25">
      <c r="A368" s="22"/>
      <c r="B368" s="22"/>
      <c r="C368" s="22"/>
      <c r="D368" s="22"/>
      <c r="E368" s="22"/>
      <c r="F368" s="22"/>
      <c r="G368" s="22"/>
    </row>
    <row r="369" spans="1:7" x14ac:dyDescent="0.25">
      <c r="A369" s="22"/>
      <c r="B369" s="22"/>
      <c r="C369" s="22"/>
      <c r="D369" s="22"/>
      <c r="E369" s="22"/>
      <c r="F369" s="22"/>
      <c r="G369" s="22"/>
    </row>
    <row r="370" spans="1:7" x14ac:dyDescent="0.25">
      <c r="A370" s="22"/>
      <c r="B370" s="22"/>
      <c r="C370" s="22"/>
      <c r="D370" s="22"/>
      <c r="E370" s="22"/>
      <c r="F370" s="22"/>
      <c r="G370" s="22"/>
    </row>
    <row r="371" spans="1:7" x14ac:dyDescent="0.25">
      <c r="A371" s="22"/>
      <c r="B371" s="22"/>
      <c r="C371" s="22"/>
      <c r="D371" s="22"/>
      <c r="E371" s="22"/>
      <c r="F371" s="22"/>
      <c r="G371" s="22"/>
    </row>
    <row r="372" spans="1:7" x14ac:dyDescent="0.25">
      <c r="A372" s="22"/>
      <c r="B372" s="22"/>
      <c r="C372" s="22"/>
      <c r="D372" s="22"/>
      <c r="E372" s="22"/>
      <c r="F372" s="22"/>
      <c r="G372" s="22"/>
    </row>
    <row r="373" spans="1:7" x14ac:dyDescent="0.25">
      <c r="A373" s="22"/>
      <c r="B373" s="22"/>
      <c r="C373" s="22"/>
      <c r="D373" s="22"/>
      <c r="E373" s="22"/>
      <c r="F373" s="22"/>
      <c r="G373" s="22"/>
    </row>
    <row r="374" spans="1:7" x14ac:dyDescent="0.25">
      <c r="A374" s="22"/>
      <c r="B374" s="22"/>
      <c r="C374" s="22"/>
      <c r="D374" s="22"/>
      <c r="E374" s="22"/>
      <c r="F374" s="22"/>
      <c r="G374" s="22"/>
    </row>
    <row r="375" spans="1:7" x14ac:dyDescent="0.25">
      <c r="A375" s="22"/>
      <c r="B375" s="22"/>
      <c r="C375" s="22"/>
      <c r="D375" s="22"/>
      <c r="E375" s="22"/>
      <c r="F375" s="22"/>
      <c r="G375" s="22"/>
    </row>
    <row r="376" spans="1:7" x14ac:dyDescent="0.25">
      <c r="A376" s="22"/>
      <c r="B376" s="22"/>
      <c r="C376" s="22"/>
      <c r="D376" s="22"/>
      <c r="E376" s="22"/>
      <c r="F376" s="22"/>
      <c r="G376" s="22"/>
    </row>
    <row r="377" spans="1:7" x14ac:dyDescent="0.25">
      <c r="A377" s="22"/>
      <c r="B377" s="22"/>
      <c r="C377" s="22"/>
      <c r="D377" s="22"/>
      <c r="E377" s="22"/>
      <c r="F377" s="22"/>
      <c r="G377" s="22"/>
    </row>
    <row r="378" spans="1:7" x14ac:dyDescent="0.25">
      <c r="A378" s="22"/>
      <c r="B378" s="22"/>
      <c r="C378" s="22"/>
      <c r="D378" s="22"/>
      <c r="E378" s="22"/>
      <c r="F378" s="22"/>
      <c r="G378" s="22"/>
    </row>
    <row r="379" spans="1:7" x14ac:dyDescent="0.25">
      <c r="A379" s="22"/>
      <c r="B379" s="22"/>
      <c r="C379" s="22"/>
      <c r="D379" s="22"/>
      <c r="E379" s="22"/>
      <c r="F379" s="22"/>
      <c r="G379" s="22"/>
    </row>
    <row r="380" spans="1:7" x14ac:dyDescent="0.25">
      <c r="A380" s="22"/>
      <c r="B380" s="22"/>
      <c r="C380" s="22"/>
      <c r="D380" s="22"/>
      <c r="E380" s="22"/>
      <c r="F380" s="22"/>
      <c r="G380" s="22"/>
    </row>
    <row r="381" spans="1:7" x14ac:dyDescent="0.25">
      <c r="A381" s="22"/>
      <c r="B381" s="22"/>
      <c r="C381" s="22"/>
      <c r="D381" s="22"/>
      <c r="E381" s="22"/>
      <c r="F381" s="22"/>
      <c r="G381" s="22"/>
    </row>
    <row r="382" spans="1:7" x14ac:dyDescent="0.25">
      <c r="A382" s="22"/>
      <c r="B382" s="22"/>
      <c r="C382" s="22"/>
      <c r="D382" s="22"/>
      <c r="E382" s="22"/>
      <c r="F382" s="22"/>
      <c r="G382" s="22"/>
    </row>
    <row r="383" spans="1:7" x14ac:dyDescent="0.25">
      <c r="A383" s="22"/>
      <c r="B383" s="22"/>
      <c r="C383" s="22"/>
      <c r="D383" s="22"/>
      <c r="E383" s="22"/>
      <c r="F383" s="22"/>
      <c r="G383" s="22"/>
    </row>
    <row r="384" spans="1:7" x14ac:dyDescent="0.25">
      <c r="A384" s="22"/>
      <c r="B384" s="22"/>
      <c r="C384" s="22"/>
      <c r="D384" s="22"/>
      <c r="E384" s="22"/>
      <c r="F384" s="22"/>
      <c r="G384" s="22"/>
    </row>
    <row r="385" spans="1:7" x14ac:dyDescent="0.25">
      <c r="A385" s="22"/>
      <c r="B385" s="22"/>
      <c r="C385" s="22"/>
      <c r="D385" s="22"/>
      <c r="E385" s="22"/>
      <c r="F385" s="22"/>
      <c r="G385" s="22"/>
    </row>
    <row r="386" spans="1:7" x14ac:dyDescent="0.25">
      <c r="A386" s="22"/>
      <c r="B386" s="22"/>
      <c r="C386" s="22"/>
      <c r="D386" s="22"/>
      <c r="E386" s="22"/>
      <c r="F386" s="22"/>
      <c r="G386" s="22"/>
    </row>
    <row r="387" spans="1:7" x14ac:dyDescent="0.25">
      <c r="A387" s="22"/>
      <c r="B387" s="22"/>
      <c r="C387" s="22"/>
      <c r="D387" s="22"/>
      <c r="E387" s="22"/>
      <c r="F387" s="22"/>
      <c r="G387" s="22"/>
    </row>
    <row r="388" spans="1:7" x14ac:dyDescent="0.25">
      <c r="A388" s="22"/>
      <c r="B388" s="22"/>
      <c r="C388" s="22"/>
      <c r="D388" s="22"/>
      <c r="E388" s="22"/>
      <c r="F388" s="22"/>
      <c r="G388" s="22"/>
    </row>
    <row r="389" spans="1:7" x14ac:dyDescent="0.25">
      <c r="A389" s="22"/>
      <c r="B389" s="22"/>
      <c r="C389" s="22"/>
      <c r="D389" s="22"/>
      <c r="E389" s="22"/>
      <c r="F389" s="22"/>
      <c r="G389" s="22"/>
    </row>
    <row r="390" spans="1:7" x14ac:dyDescent="0.25">
      <c r="A390" s="22"/>
      <c r="B390" s="22"/>
      <c r="C390" s="22"/>
      <c r="D390" s="22"/>
      <c r="E390" s="22"/>
      <c r="F390" s="22"/>
      <c r="G390" s="22"/>
    </row>
    <row r="391" spans="1:7" x14ac:dyDescent="0.25">
      <c r="A391" s="22"/>
      <c r="B391" s="22"/>
      <c r="C391" s="22"/>
      <c r="D391" s="22"/>
      <c r="E391" s="22"/>
      <c r="F391" s="22"/>
      <c r="G391" s="22"/>
    </row>
    <row r="392" spans="1:7" x14ac:dyDescent="0.25">
      <c r="A392" s="22"/>
      <c r="B392" s="22"/>
      <c r="C392" s="22"/>
      <c r="D392" s="22"/>
      <c r="E392" s="22"/>
      <c r="F392" s="22"/>
      <c r="G392" s="22"/>
    </row>
    <row r="393" spans="1:7" x14ac:dyDescent="0.25">
      <c r="A393" s="22"/>
      <c r="B393" s="22"/>
      <c r="C393" s="22"/>
      <c r="D393" s="22"/>
      <c r="E393" s="22"/>
      <c r="F393" s="22"/>
      <c r="G393" s="22"/>
    </row>
    <row r="394" spans="1:7" x14ac:dyDescent="0.25">
      <c r="A394" s="22"/>
      <c r="B394" s="22"/>
      <c r="C394" s="22"/>
      <c r="D394" s="22"/>
      <c r="E394" s="22"/>
      <c r="F394" s="22"/>
      <c r="G394" s="22"/>
    </row>
    <row r="395" spans="1:7" x14ac:dyDescent="0.25">
      <c r="A395" s="22"/>
      <c r="B395" s="22"/>
      <c r="C395" s="22"/>
      <c r="D395" s="22"/>
      <c r="E395" s="22"/>
      <c r="F395" s="22"/>
      <c r="G395" s="22"/>
    </row>
    <row r="396" spans="1:7" x14ac:dyDescent="0.25">
      <c r="A396" s="22"/>
      <c r="B396" s="22"/>
      <c r="C396" s="22"/>
      <c r="D396" s="34"/>
      <c r="E396" s="34"/>
      <c r="F396" s="34"/>
      <c r="G396" s="34"/>
    </row>
    <row r="397" spans="1:7" x14ac:dyDescent="0.25">
      <c r="A397" s="22"/>
      <c r="B397" s="22"/>
      <c r="C397" s="22"/>
      <c r="D397" s="34"/>
      <c r="E397" s="34"/>
      <c r="F397" s="34"/>
      <c r="G397" s="34"/>
    </row>
    <row r="398" spans="1:7" x14ac:dyDescent="0.25">
      <c r="A398" s="34"/>
      <c r="B398" s="34"/>
      <c r="C398" s="34"/>
      <c r="D398" s="34"/>
      <c r="E398" s="34"/>
      <c r="F398" s="34"/>
      <c r="G398" s="34"/>
    </row>
    <row r="399" spans="1:7" x14ac:dyDescent="0.25">
      <c r="A399" s="22"/>
      <c r="B399" s="22"/>
      <c r="C399" s="22"/>
      <c r="D399" s="22"/>
      <c r="E399" s="22"/>
      <c r="F399" s="22"/>
    </row>
    <row r="400" spans="1:7" x14ac:dyDescent="0.25">
      <c r="A400" s="22"/>
      <c r="B400" s="22"/>
      <c r="C400" s="22"/>
      <c r="D400" s="22"/>
      <c r="E400" s="22"/>
      <c r="F400" s="22"/>
    </row>
    <row r="401" spans="1:6" x14ac:dyDescent="0.25">
      <c r="A401" s="22"/>
      <c r="B401" s="22"/>
      <c r="C401" s="22"/>
      <c r="D401" s="22"/>
      <c r="E401" s="22"/>
      <c r="F401" s="22"/>
    </row>
    <row r="402" spans="1:6" x14ac:dyDescent="0.25">
      <c r="A402" s="22"/>
      <c r="B402" s="22"/>
      <c r="C402" s="22"/>
      <c r="D402" s="22"/>
      <c r="E402" s="22"/>
      <c r="F402" s="22"/>
    </row>
    <row r="403" spans="1:6" x14ac:dyDescent="0.25">
      <c r="A403" s="22"/>
      <c r="B403" s="22"/>
      <c r="C403" s="22"/>
      <c r="D403" s="22"/>
      <c r="E403" s="22"/>
      <c r="F403" s="22"/>
    </row>
    <row r="404" spans="1:6" x14ac:dyDescent="0.25">
      <c r="A404" s="22"/>
      <c r="B404" s="22"/>
      <c r="C404" s="22"/>
      <c r="D404" s="22"/>
      <c r="E404" s="22"/>
      <c r="F404" s="22"/>
    </row>
    <row r="405" spans="1:6" x14ac:dyDescent="0.25">
      <c r="A405" s="22"/>
      <c r="B405" s="22"/>
      <c r="C405" s="22"/>
      <c r="D405" s="22"/>
      <c r="E405" s="22"/>
      <c r="F405" s="22"/>
    </row>
    <row r="406" spans="1:6" x14ac:dyDescent="0.25">
      <c r="A406" s="22"/>
      <c r="B406" s="22"/>
      <c r="C406" s="22"/>
      <c r="D406" s="22"/>
      <c r="E406" s="22"/>
      <c r="F406" s="22"/>
    </row>
    <row r="407" spans="1:6" x14ac:dyDescent="0.25">
      <c r="A407" s="22"/>
      <c r="B407" s="22"/>
      <c r="C407" s="22"/>
      <c r="D407" s="22"/>
      <c r="E407" s="22"/>
      <c r="F407" s="22"/>
    </row>
    <row r="408" spans="1:6" x14ac:dyDescent="0.25">
      <c r="A408" s="22"/>
      <c r="B408" s="22"/>
      <c r="C408" s="22"/>
      <c r="D408" s="22"/>
      <c r="E408" s="22"/>
      <c r="F408" s="22"/>
    </row>
    <row r="409" spans="1:6" x14ac:dyDescent="0.25">
      <c r="A409" s="22"/>
      <c r="B409" s="22"/>
      <c r="C409" s="22"/>
      <c r="D409" s="22"/>
      <c r="E409" s="22"/>
      <c r="F409" s="22"/>
    </row>
    <row r="410" spans="1:6" x14ac:dyDescent="0.25">
      <c r="A410" s="22"/>
      <c r="B410" s="22"/>
      <c r="C410" s="22"/>
      <c r="D410" s="22"/>
      <c r="E410" s="22"/>
      <c r="F410" s="22"/>
    </row>
    <row r="411" spans="1:6" x14ac:dyDescent="0.25">
      <c r="A411" s="22"/>
      <c r="B411" s="22"/>
      <c r="C411" s="22"/>
      <c r="D411" s="22"/>
      <c r="E411" s="22"/>
      <c r="F411" s="22"/>
    </row>
    <row r="412" spans="1:6" x14ac:dyDescent="0.25">
      <c r="A412" s="22"/>
      <c r="B412" s="22"/>
      <c r="C412" s="22"/>
      <c r="D412" s="22"/>
      <c r="E412" s="22"/>
      <c r="F412" s="22"/>
    </row>
    <row r="413" spans="1:6" x14ac:dyDescent="0.25">
      <c r="A413" s="22"/>
      <c r="B413" s="22"/>
      <c r="C413" s="22"/>
      <c r="D413" s="22"/>
      <c r="E413" s="22"/>
      <c r="F413" s="22"/>
    </row>
    <row r="414" spans="1:6" x14ac:dyDescent="0.25">
      <c r="A414" s="22"/>
      <c r="B414" s="22"/>
      <c r="C414" s="22"/>
      <c r="D414" s="22"/>
      <c r="E414" s="22"/>
      <c r="F414" s="22"/>
    </row>
    <row r="415" spans="1:6" x14ac:dyDescent="0.25">
      <c r="A415" s="22"/>
      <c r="B415" s="22"/>
      <c r="C415" s="22"/>
      <c r="D415" s="22"/>
      <c r="E415" s="22"/>
      <c r="F415" s="22"/>
    </row>
    <row r="416" spans="1:6" x14ac:dyDescent="0.25">
      <c r="A416" s="22"/>
      <c r="B416" s="22"/>
      <c r="C416" s="22"/>
      <c r="D416" s="22"/>
      <c r="E416" s="22"/>
      <c r="F416" s="22"/>
    </row>
    <row r="417" spans="1:6" x14ac:dyDescent="0.25">
      <c r="A417" s="22"/>
      <c r="B417" s="22"/>
      <c r="C417" s="22"/>
      <c r="D417" s="22"/>
      <c r="E417" s="22"/>
      <c r="F417" s="22"/>
    </row>
    <row r="418" spans="1:6" x14ac:dyDescent="0.25">
      <c r="A418" s="22"/>
      <c r="B418" s="22"/>
      <c r="C418" s="22"/>
      <c r="D418" s="22"/>
      <c r="E418" s="22"/>
      <c r="F418" s="22"/>
    </row>
    <row r="419" spans="1:6" x14ac:dyDescent="0.25">
      <c r="A419" s="22"/>
      <c r="B419" s="22"/>
      <c r="C419" s="22"/>
      <c r="D419" s="22"/>
      <c r="E419" s="22"/>
      <c r="F419" s="22"/>
    </row>
    <row r="420" spans="1:6" x14ac:dyDescent="0.25">
      <c r="A420" s="22"/>
      <c r="B420" s="22"/>
      <c r="C420" s="22"/>
      <c r="D420" s="22"/>
      <c r="E420" s="22"/>
      <c r="F420" s="22"/>
    </row>
    <row r="421" spans="1:6" x14ac:dyDescent="0.25">
      <c r="A421" s="22"/>
      <c r="B421" s="22"/>
      <c r="C421" s="22"/>
      <c r="D421" s="22"/>
      <c r="E421" s="22"/>
      <c r="F421" s="22"/>
    </row>
    <row r="422" spans="1:6" x14ac:dyDescent="0.25">
      <c r="A422" s="22"/>
      <c r="B422" s="22"/>
      <c r="C422" s="22"/>
      <c r="D422" s="22"/>
      <c r="E422" s="22"/>
      <c r="F422" s="22"/>
    </row>
    <row r="423" spans="1:6" x14ac:dyDescent="0.25">
      <c r="A423" s="22"/>
      <c r="B423" s="22"/>
      <c r="C423" s="22"/>
      <c r="D423" s="22"/>
      <c r="E423" s="22"/>
      <c r="F423" s="22"/>
    </row>
    <row r="424" spans="1:6" x14ac:dyDescent="0.25">
      <c r="A424" s="22"/>
      <c r="B424" s="22"/>
      <c r="C424" s="22"/>
      <c r="D424" s="22"/>
      <c r="E424" s="22"/>
      <c r="F424" s="22"/>
    </row>
    <row r="425" spans="1:6" x14ac:dyDescent="0.25">
      <c r="A425" s="22"/>
      <c r="B425" s="22"/>
      <c r="C425" s="22"/>
      <c r="D425" s="22"/>
      <c r="E425" s="22"/>
      <c r="F425" s="22"/>
    </row>
    <row r="426" spans="1:6" x14ac:dyDescent="0.25">
      <c r="A426" s="22"/>
      <c r="B426" s="22"/>
      <c r="C426" s="22"/>
      <c r="D426" s="22"/>
      <c r="E426" s="22"/>
      <c r="F426" s="22"/>
    </row>
    <row r="427" spans="1:6" x14ac:dyDescent="0.25">
      <c r="A427" s="22"/>
      <c r="B427" s="22"/>
      <c r="C427" s="22"/>
      <c r="D427" s="22"/>
      <c r="E427" s="22"/>
      <c r="F427" s="22"/>
    </row>
    <row r="428" spans="1:6" x14ac:dyDescent="0.25">
      <c r="A428" s="22"/>
      <c r="B428" s="22"/>
      <c r="C428" s="22"/>
      <c r="D428" s="22"/>
      <c r="E428" s="22"/>
      <c r="F428" s="22"/>
    </row>
    <row r="429" spans="1:6" x14ac:dyDescent="0.25">
      <c r="A429" s="22"/>
      <c r="B429" s="22"/>
      <c r="C429" s="22"/>
      <c r="D429" s="22"/>
      <c r="E429" s="22"/>
      <c r="F429" s="22"/>
    </row>
    <row r="430" spans="1:6" x14ac:dyDescent="0.25">
      <c r="A430" s="22"/>
      <c r="B430" s="22"/>
      <c r="C430" s="22"/>
      <c r="D430" s="22"/>
      <c r="E430" s="22"/>
      <c r="F430" s="22"/>
    </row>
    <row r="431" spans="1:6" x14ac:dyDescent="0.25">
      <c r="A431" s="22"/>
      <c r="B431" s="22"/>
      <c r="C431" s="22"/>
      <c r="D431" s="22"/>
      <c r="E431" s="22"/>
      <c r="F431" s="22"/>
    </row>
    <row r="432" spans="1:6" x14ac:dyDescent="0.25">
      <c r="A432" s="22"/>
      <c r="B432" s="22"/>
      <c r="C432" s="22"/>
      <c r="D432" s="22"/>
      <c r="E432" s="22"/>
      <c r="F432" s="22"/>
    </row>
    <row r="433" spans="1:6" x14ac:dyDescent="0.25">
      <c r="A433" s="22"/>
      <c r="B433" s="22"/>
      <c r="C433" s="22"/>
      <c r="D433" s="22"/>
      <c r="E433" s="22"/>
      <c r="F433" s="22"/>
    </row>
    <row r="434" spans="1:6" x14ac:dyDescent="0.25">
      <c r="A434" s="22"/>
      <c r="B434" s="22"/>
      <c r="C434" s="22"/>
      <c r="D434" s="22"/>
      <c r="E434" s="22"/>
      <c r="F434" s="22"/>
    </row>
    <row r="435" spans="1:6" x14ac:dyDescent="0.25">
      <c r="A435" s="22"/>
      <c r="B435" s="22"/>
      <c r="C435" s="22"/>
      <c r="D435" s="22"/>
      <c r="E435" s="22"/>
      <c r="F435" s="22"/>
    </row>
    <row r="436" spans="1:6" x14ac:dyDescent="0.25">
      <c r="A436" s="22"/>
      <c r="B436" s="22"/>
      <c r="C436" s="22"/>
      <c r="D436" s="22"/>
      <c r="E436" s="22"/>
      <c r="F436" s="22"/>
    </row>
  </sheetData>
  <sheetProtection algorithmName="SHA-512" hashValue="PY7dGRlJ7U9lK5w63lAx+MT4te36ivU5HtrF3hn1sDOrFkK2FfphpNe3/xobjOAutK5UYyyOgLlKpHDJ23/TbQ==" saltValue="00/c9UT9qU0bTjhkShGTcw==" spinCount="100000" sheet="1" objects="1" scenarios="1" selectLockedCells="1"/>
  <scenarios current="0">
    <scenario name="Obras de Construção" locked="1" count="1" user="Lara Gabriela Caldas Salgado" comment="Criado por Lara Gabriela Caldas Salgado em 24/03/2021">
      <inputCells r="B10" undone="1" val="1"/>
    </scenario>
  </scenarios>
  <mergeCells count="345">
    <mergeCell ref="D306:E306"/>
    <mergeCell ref="F306:G306"/>
    <mergeCell ref="B299:C299"/>
    <mergeCell ref="D299:E299"/>
    <mergeCell ref="F299:G299"/>
    <mergeCell ref="E167:H169"/>
    <mergeCell ref="E186:H187"/>
    <mergeCell ref="A306:B306"/>
    <mergeCell ref="D304:E304"/>
    <mergeCell ref="F290:G290"/>
    <mergeCell ref="F291:G291"/>
    <mergeCell ref="F292:G292"/>
    <mergeCell ref="F293:G293"/>
    <mergeCell ref="F294:G294"/>
    <mergeCell ref="F295:G295"/>
    <mergeCell ref="F297:G297"/>
    <mergeCell ref="F298:G298"/>
    <mergeCell ref="F301:G301"/>
    <mergeCell ref="A266:B266"/>
    <mergeCell ref="A178:C178"/>
    <mergeCell ref="A176:C176"/>
    <mergeCell ref="A186:C186"/>
    <mergeCell ref="E180:G180"/>
    <mergeCell ref="G279:H279"/>
    <mergeCell ref="A283:H284"/>
    <mergeCell ref="C152:C153"/>
    <mergeCell ref="D152:D153"/>
    <mergeCell ref="F152:F153"/>
    <mergeCell ref="G152:G153"/>
    <mergeCell ref="B303:H303"/>
    <mergeCell ref="E176:G176"/>
    <mergeCell ref="E178:G178"/>
    <mergeCell ref="E183:G183"/>
    <mergeCell ref="E184:G184"/>
    <mergeCell ref="A220:C220"/>
    <mergeCell ref="D172:H173"/>
    <mergeCell ref="F302:G302"/>
    <mergeCell ref="C268:D268"/>
    <mergeCell ref="C265:D265"/>
    <mergeCell ref="C266:D266"/>
    <mergeCell ref="C267:D267"/>
    <mergeCell ref="C264:D264"/>
    <mergeCell ref="E242:F242"/>
    <mergeCell ref="E244:F244"/>
    <mergeCell ref="E263:F263"/>
    <mergeCell ref="E264:F264"/>
    <mergeCell ref="E265:F265"/>
    <mergeCell ref="E266:F266"/>
    <mergeCell ref="F304:G304"/>
    <mergeCell ref="D291:E291"/>
    <mergeCell ref="D292:E292"/>
    <mergeCell ref="D295:E295"/>
    <mergeCell ref="D297:E297"/>
    <mergeCell ref="D298:E298"/>
    <mergeCell ref="D301:E301"/>
    <mergeCell ref="D302:E302"/>
    <mergeCell ref="G269:H269"/>
    <mergeCell ref="C269:D269"/>
    <mergeCell ref="C270:D270"/>
    <mergeCell ref="B304:C304"/>
    <mergeCell ref="D290:E290"/>
    <mergeCell ref="E280:F280"/>
    <mergeCell ref="G272:H272"/>
    <mergeCell ref="G273:H273"/>
    <mergeCell ref="G274:H274"/>
    <mergeCell ref="G275:H275"/>
    <mergeCell ref="G276:H276"/>
    <mergeCell ref="G277:H277"/>
    <mergeCell ref="G278:H278"/>
    <mergeCell ref="E272:F272"/>
    <mergeCell ref="E273:F273"/>
    <mergeCell ref="E274:F274"/>
    <mergeCell ref="E267:F267"/>
    <mergeCell ref="E268:F268"/>
    <mergeCell ref="G268:H268"/>
    <mergeCell ref="A184:C184"/>
    <mergeCell ref="A180:C180"/>
    <mergeCell ref="E235:H235"/>
    <mergeCell ref="E233:H233"/>
    <mergeCell ref="A182:D182"/>
    <mergeCell ref="E182:G182"/>
    <mergeCell ref="A240:H240"/>
    <mergeCell ref="A239:H239"/>
    <mergeCell ref="A211:C211"/>
    <mergeCell ref="A221:C221"/>
    <mergeCell ref="A214:C214"/>
    <mergeCell ref="A213:C213"/>
    <mergeCell ref="E212:H212"/>
    <mergeCell ref="E210:G210"/>
    <mergeCell ref="A210:C210"/>
    <mergeCell ref="A206:H206"/>
    <mergeCell ref="A205:H205"/>
    <mergeCell ref="A219:C219"/>
    <mergeCell ref="A223:C223"/>
    <mergeCell ref="G266:H266"/>
    <mergeCell ref="G267:H267"/>
    <mergeCell ref="A251:G251"/>
    <mergeCell ref="A226:C226"/>
    <mergeCell ref="A236:C236"/>
    <mergeCell ref="A235:C235"/>
    <mergeCell ref="A233:C233"/>
    <mergeCell ref="G263:H263"/>
    <mergeCell ref="G264:H264"/>
    <mergeCell ref="G265:H265"/>
    <mergeCell ref="C271:D271"/>
    <mergeCell ref="E270:F270"/>
    <mergeCell ref="E271:F271"/>
    <mergeCell ref="A271:B271"/>
    <mergeCell ref="E228:G228"/>
    <mergeCell ref="E227:H227"/>
    <mergeCell ref="A229:C229"/>
    <mergeCell ref="C242:D242"/>
    <mergeCell ref="C244:D244"/>
    <mergeCell ref="C246:D246"/>
    <mergeCell ref="A252:H252"/>
    <mergeCell ref="A265:B265"/>
    <mergeCell ref="A260:H260"/>
    <mergeCell ref="A261:H261"/>
    <mergeCell ref="C263:D263"/>
    <mergeCell ref="A250:G250"/>
    <mergeCell ref="A276:B276"/>
    <mergeCell ref="A277:B277"/>
    <mergeCell ref="A278:B278"/>
    <mergeCell ref="E269:F269"/>
    <mergeCell ref="E219:G219"/>
    <mergeCell ref="A218:C218"/>
    <mergeCell ref="A230:C230"/>
    <mergeCell ref="A231:C231"/>
    <mergeCell ref="A227:C227"/>
    <mergeCell ref="E225:G225"/>
    <mergeCell ref="A269:B269"/>
    <mergeCell ref="E276:F276"/>
    <mergeCell ref="E277:F277"/>
    <mergeCell ref="A267:B267"/>
    <mergeCell ref="A268:B268"/>
    <mergeCell ref="G242:H242"/>
    <mergeCell ref="G244:H246"/>
    <mergeCell ref="A263:B263"/>
    <mergeCell ref="A264:B264"/>
    <mergeCell ref="E226:G226"/>
    <mergeCell ref="E220:H220"/>
    <mergeCell ref="D223:G223"/>
    <mergeCell ref="G270:H270"/>
    <mergeCell ref="G271:H271"/>
    <mergeCell ref="A340:B343"/>
    <mergeCell ref="C340:E343"/>
    <mergeCell ref="F340:H343"/>
    <mergeCell ref="A308:H308"/>
    <mergeCell ref="A311:B339"/>
    <mergeCell ref="C311:E339"/>
    <mergeCell ref="F311:H338"/>
    <mergeCell ref="A287:H287"/>
    <mergeCell ref="A286:H286"/>
    <mergeCell ref="B289:C289"/>
    <mergeCell ref="D289:E289"/>
    <mergeCell ref="F289:G289"/>
    <mergeCell ref="B290:C290"/>
    <mergeCell ref="B291:C291"/>
    <mergeCell ref="B292:C292"/>
    <mergeCell ref="B293:C293"/>
    <mergeCell ref="B294:C294"/>
    <mergeCell ref="A309:G309"/>
    <mergeCell ref="B295:C295"/>
    <mergeCell ref="B297:C297"/>
    <mergeCell ref="B298:C298"/>
    <mergeCell ref="B301:C301"/>
    <mergeCell ref="B302:C302"/>
    <mergeCell ref="D293:E293"/>
    <mergeCell ref="E275:F275"/>
    <mergeCell ref="D294:E294"/>
    <mergeCell ref="B296:H296"/>
    <mergeCell ref="A275:B275"/>
    <mergeCell ref="G280:H280"/>
    <mergeCell ref="E278:F278"/>
    <mergeCell ref="E279:F279"/>
    <mergeCell ref="A270:B270"/>
    <mergeCell ref="A43:C43"/>
    <mergeCell ref="E214:H214"/>
    <mergeCell ref="E229:H229"/>
    <mergeCell ref="F51:H51"/>
    <mergeCell ref="A53:D53"/>
    <mergeCell ref="F53:H53"/>
    <mergeCell ref="A234:C234"/>
    <mergeCell ref="E234:G234"/>
    <mergeCell ref="A54:G54"/>
    <mergeCell ref="E128:G128"/>
    <mergeCell ref="C127:D127"/>
    <mergeCell ref="A131:B131"/>
    <mergeCell ref="A130:B130"/>
    <mergeCell ref="A167:C167"/>
    <mergeCell ref="F45:H49"/>
    <mergeCell ref="A132:B132"/>
    <mergeCell ref="A225:C225"/>
    <mergeCell ref="A228:C228"/>
    <mergeCell ref="A3:G3"/>
    <mergeCell ref="A6:G6"/>
    <mergeCell ref="A15:C15"/>
    <mergeCell ref="A17:C17"/>
    <mergeCell ref="D11:F11"/>
    <mergeCell ref="A21:C21"/>
    <mergeCell ref="A13:D13"/>
    <mergeCell ref="A83:C83"/>
    <mergeCell ref="B61:B62"/>
    <mergeCell ref="C61:C62"/>
    <mergeCell ref="F61:F62"/>
    <mergeCell ref="D61:D62"/>
    <mergeCell ref="A61:A62"/>
    <mergeCell ref="A11:C11"/>
    <mergeCell ref="A12:G12"/>
    <mergeCell ref="A14:G14"/>
    <mergeCell ref="B75:H75"/>
    <mergeCell ref="A101:C101"/>
    <mergeCell ref="A85:C85"/>
    <mergeCell ref="A87:C87"/>
    <mergeCell ref="D85:H85"/>
    <mergeCell ref="A93:C93"/>
    <mergeCell ref="A27:G27"/>
    <mergeCell ref="A19:C19"/>
    <mergeCell ref="A20:D20"/>
    <mergeCell ref="D17:E17"/>
    <mergeCell ref="A24:C24"/>
    <mergeCell ref="A183:C183"/>
    <mergeCell ref="A164:B164"/>
    <mergeCell ref="A23:C23"/>
    <mergeCell ref="A96:C96"/>
    <mergeCell ref="A60:G60"/>
    <mergeCell ref="A86:C86"/>
    <mergeCell ref="G61:G62"/>
    <mergeCell ref="A168:C168"/>
    <mergeCell ref="E166:G166"/>
    <mergeCell ref="A165:B165"/>
    <mergeCell ref="A94:C94"/>
    <mergeCell ref="D92:H92"/>
    <mergeCell ref="A90:H90"/>
    <mergeCell ref="A89:C89"/>
    <mergeCell ref="D89:H89"/>
    <mergeCell ref="A281:H282"/>
    <mergeCell ref="A88:C88"/>
    <mergeCell ref="A279:B279"/>
    <mergeCell ref="A280:B280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A272:B272"/>
    <mergeCell ref="A273:B273"/>
    <mergeCell ref="A274:B274"/>
    <mergeCell ref="E211:G211"/>
    <mergeCell ref="A116:F116"/>
    <mergeCell ref="A115:F115"/>
    <mergeCell ref="A123:G123"/>
    <mergeCell ref="A129:B129"/>
    <mergeCell ref="E129:G129"/>
    <mergeCell ref="A91:C91"/>
    <mergeCell ref="E140:G141"/>
    <mergeCell ref="A1:H1"/>
    <mergeCell ref="A2:H2"/>
    <mergeCell ref="A104:B104"/>
    <mergeCell ref="A105:B105"/>
    <mergeCell ref="A111:B111"/>
    <mergeCell ref="A112:B112"/>
    <mergeCell ref="D31:E31"/>
    <mergeCell ref="B4:G4"/>
    <mergeCell ref="B5:G5"/>
    <mergeCell ref="D8:F8"/>
    <mergeCell ref="D33:E33"/>
    <mergeCell ref="E61:E62"/>
    <mergeCell ref="H61:H62"/>
    <mergeCell ref="A45:C45"/>
    <mergeCell ref="A47:C47"/>
    <mergeCell ref="A10:G10"/>
    <mergeCell ref="A41:C41"/>
    <mergeCell ref="A42:C42"/>
    <mergeCell ref="A31:C31"/>
    <mergeCell ref="A33:C33"/>
    <mergeCell ref="A25:C25"/>
    <mergeCell ref="F31:H32"/>
    <mergeCell ref="F33:H33"/>
    <mergeCell ref="A51:D51"/>
    <mergeCell ref="A9:G9"/>
    <mergeCell ref="A36:C36"/>
    <mergeCell ref="A40:C40"/>
    <mergeCell ref="A37:C37"/>
    <mergeCell ref="A38:C38"/>
    <mergeCell ref="D21:E21"/>
    <mergeCell ref="F40:H42"/>
    <mergeCell ref="A118:G118"/>
    <mergeCell ref="E133:G133"/>
    <mergeCell ref="E130:G130"/>
    <mergeCell ref="A49:D49"/>
    <mergeCell ref="A103:B103"/>
    <mergeCell ref="A125:G125"/>
    <mergeCell ref="A97:C97"/>
    <mergeCell ref="A124:G124"/>
    <mergeCell ref="A82:C82"/>
    <mergeCell ref="A81:C81"/>
    <mergeCell ref="B121:G121"/>
    <mergeCell ref="B119:G119"/>
    <mergeCell ref="A80:H80"/>
    <mergeCell ref="E58:F58"/>
    <mergeCell ref="G58:H58"/>
    <mergeCell ref="A58:C58"/>
    <mergeCell ref="A56:C56"/>
    <mergeCell ref="A215:C215"/>
    <mergeCell ref="A216:C216"/>
    <mergeCell ref="A163:B163"/>
    <mergeCell ref="E218:H218"/>
    <mergeCell ref="D208:G208"/>
    <mergeCell ref="A169:C169"/>
    <mergeCell ref="E136:G136"/>
    <mergeCell ref="E137:G137"/>
    <mergeCell ref="A160:B160"/>
    <mergeCell ref="A161:B161"/>
    <mergeCell ref="A208:C208"/>
    <mergeCell ref="A212:C212"/>
    <mergeCell ref="E213:G213"/>
    <mergeCell ref="A238:H238"/>
    <mergeCell ref="E15:G15"/>
    <mergeCell ref="E19:G19"/>
    <mergeCell ref="F145:G145"/>
    <mergeCell ref="A189:H194"/>
    <mergeCell ref="E197:H202"/>
    <mergeCell ref="F203:H203"/>
    <mergeCell ref="E56:H56"/>
    <mergeCell ref="E138:G138"/>
    <mergeCell ref="E131:G131"/>
    <mergeCell ref="E132:G132"/>
    <mergeCell ref="A141:D141"/>
    <mergeCell ref="A133:B133"/>
    <mergeCell ref="E135:G135"/>
    <mergeCell ref="A84:C84"/>
    <mergeCell ref="A95:C95"/>
    <mergeCell ref="C145:D145"/>
    <mergeCell ref="A171:C171"/>
    <mergeCell ref="A170:C170"/>
    <mergeCell ref="A166:C166"/>
    <mergeCell ref="A174:C174"/>
    <mergeCell ref="E170:G171"/>
    <mergeCell ref="D25:E25"/>
    <mergeCell ref="A117:D117"/>
  </mergeCells>
  <dataValidations count="2">
    <dataValidation errorStyle="information" allowBlank="1" showInputMessage="1" showErrorMessage="1" error="Se selecionar Sim deve preencher os campos seguintes" sqref="G8"/>
    <dataValidation type="list" allowBlank="1" showInputMessage="1" showErrorMessage="1" sqref="E14:F14">
      <formula1>#REF!</formula1>
    </dataValidation>
  </dataValidations>
  <pageMargins left="0.70866141732283472" right="0.94488188976377963" top="1.299212598425197" bottom="0.51181102362204722" header="0.39370078740157483" footer="0.31496062992125984"/>
  <pageSetup paperSize="9" scale="98" orientation="landscape" r:id="rId1"/>
  <headerFooter>
    <oddHeader>&amp;L&amp;"Arial,Negrito"&amp;7&amp;K27437BDireção Municipal de Desenvolvimento Urbano
&amp;"Arial,Normal"Praça do General Humberto Delgado
4049-001 Porto&amp;R&amp;G</oddHeader>
    <oddFooter>&amp;L&amp;"Arial,Normal"&amp;6&amp;K27437BC03-03-IMP-212-Rev.25&amp;R&amp;"Arial,Normal"&amp;6&amp;K27437BPágina &amp;P de &amp;N</oddFooter>
  </headerFooter>
  <rowBreaks count="13" manualBreakCount="13">
    <brk id="29" max="16383" man="1"/>
    <brk id="53" max="16383" man="1"/>
    <brk id="80" max="16383" man="1"/>
    <brk id="102" max="7" man="1"/>
    <brk id="124" max="16383" man="1"/>
    <brk id="151" max="16383" man="1"/>
    <brk id="187" max="16383" man="1"/>
    <brk id="204" max="16383" man="1"/>
    <brk id="238" max="16383" man="1"/>
    <brk id="259" max="16383" man="1"/>
    <brk id="285" max="16383" man="1"/>
    <brk id="308" max="16383" man="1"/>
    <brk id="33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="Campo não editável. Escolher uma opção da lista.">
          <x14:formula1>
            <xm:f>Folha1!$B$41:$B$55</xm:f>
          </x14:formula1>
          <xm:sqref>D11 D208 D223</xm:sqref>
        </x14:dataValidation>
        <x14:dataValidation type="list" allowBlank="1" showInputMessage="1" showErrorMessage="1" error="Campo não editável. Escolher uma opção da lista.">
          <x14:formula1>
            <xm:f>Folha1!$B$26:$B$27</xm:f>
          </x14:formula1>
          <xm:sqref>E13:F13 D19 D23 D176 D15 D154 G154 D58</xm:sqref>
        </x14:dataValidation>
        <x14:dataValidation type="list" allowBlank="1" showInputMessage="1" showErrorMessage="1">
          <x14:formula1>
            <xm:f>Folha1!$B$26:$B$27</xm:f>
          </x14:formula1>
          <xm:sqref>E12:F12</xm:sqref>
        </x14:dataValidation>
        <x14:dataValidation type="list" allowBlank="1" showInputMessage="1" showErrorMessage="1">
          <x14:formula1>
            <xm:f>Folha1!$B$41:$B$55</xm:f>
          </x14:formula1>
          <xm:sqref>D10:F10</xm:sqref>
        </x14:dataValidation>
        <x14:dataValidation type="list" allowBlank="1" showInputMessage="1" showErrorMessage="1" error="Campo não editável. Escolher uma opção da lista.">
          <x14:formula1>
            <xm:f>Folha1!$B$20:$B$22</xm:f>
          </x14:formula1>
          <xm:sqref>D17:E17</xm:sqref>
        </x14:dataValidation>
        <x14:dataValidation type="list" allowBlank="1" showInputMessage="1" showErrorMessage="1" error="Campo não editável. Escolher uma opção da lista.">
          <x14:formula1>
            <xm:f>Folha1!$B$30:$B$32</xm:f>
          </x14:formula1>
          <xm:sqref>D21:E21</xm:sqref>
        </x14:dataValidation>
        <x14:dataValidation type="list" allowBlank="1" showInputMessage="1" showErrorMessage="1" error="Campo não editável. Escolher uma opção da lista.">
          <x14:formula1>
            <xm:f>Folha1!$B$57:$B$66</xm:f>
          </x14:formula1>
          <xm:sqref>D25:E25</xm:sqref>
        </x14:dataValidation>
        <x14:dataValidation type="list" allowBlank="1" showInputMessage="1" showErrorMessage="1" error="Campo não editável. Escolher uma opção da lista.">
          <x14:formula1>
            <xm:f>Folha1!$B$3:$B$12</xm:f>
          </x14:formula1>
          <xm:sqref>D8:F8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/>
  <dimension ref="B2:B66"/>
  <sheetViews>
    <sheetView workbookViewId="0">
      <selection activeCell="D14" sqref="D14"/>
    </sheetView>
  </sheetViews>
  <sheetFormatPr defaultRowHeight="15" x14ac:dyDescent="0.25"/>
  <cols>
    <col min="2" max="2" width="28.7109375" bestFit="1" customWidth="1"/>
  </cols>
  <sheetData>
    <row r="2" spans="2:2" x14ac:dyDescent="0.25">
      <c r="B2" s="2" t="s">
        <v>6</v>
      </c>
    </row>
    <row r="3" spans="2:2" x14ac:dyDescent="0.25">
      <c r="B3" s="1" t="s">
        <v>48</v>
      </c>
    </row>
    <row r="4" spans="2:2" x14ac:dyDescent="0.25">
      <c r="B4" s="1" t="s">
        <v>26</v>
      </c>
    </row>
    <row r="5" spans="2:2" x14ac:dyDescent="0.25">
      <c r="B5" s="1" t="s">
        <v>27</v>
      </c>
    </row>
    <row r="6" spans="2:2" x14ac:dyDescent="0.25">
      <c r="B6" s="1" t="s">
        <v>28</v>
      </c>
    </row>
    <row r="7" spans="2:2" x14ac:dyDescent="0.25">
      <c r="B7" s="1" t="s">
        <v>29</v>
      </c>
    </row>
    <row r="8" spans="2:2" x14ac:dyDescent="0.25">
      <c r="B8" s="1" t="s">
        <v>30</v>
      </c>
    </row>
    <row r="9" spans="2:2" x14ac:dyDescent="0.25">
      <c r="B9" s="1" t="s">
        <v>64</v>
      </c>
    </row>
    <row r="10" spans="2:2" x14ac:dyDescent="0.25">
      <c r="B10" s="1" t="s">
        <v>59</v>
      </c>
    </row>
    <row r="11" spans="2:2" x14ac:dyDescent="0.25">
      <c r="B11" s="229" t="s">
        <v>244</v>
      </c>
    </row>
    <row r="12" spans="2:2" x14ac:dyDescent="0.25">
      <c r="B12" s="229" t="s">
        <v>245</v>
      </c>
    </row>
    <row r="13" spans="2:2" x14ac:dyDescent="0.25">
      <c r="B13" s="2"/>
    </row>
    <row r="17" spans="2:2" x14ac:dyDescent="0.25">
      <c r="B17">
        <v>150</v>
      </c>
    </row>
    <row r="19" spans="2:2" x14ac:dyDescent="0.25">
      <c r="B19" s="2" t="s">
        <v>6</v>
      </c>
    </row>
    <row r="20" spans="2:2" x14ac:dyDescent="0.25">
      <c r="B20" s="3" t="s">
        <v>3</v>
      </c>
    </row>
    <row r="21" spans="2:2" x14ac:dyDescent="0.25">
      <c r="B21" s="3" t="s">
        <v>4</v>
      </c>
    </row>
    <row r="22" spans="2:2" x14ac:dyDescent="0.25">
      <c r="B22" s="3" t="s">
        <v>5</v>
      </c>
    </row>
    <row r="25" spans="2:2" x14ac:dyDescent="0.25">
      <c r="B25" s="2" t="s">
        <v>6</v>
      </c>
    </row>
    <row r="26" spans="2:2" x14ac:dyDescent="0.25">
      <c r="B26" t="s">
        <v>8</v>
      </c>
    </row>
    <row r="27" spans="2:2" x14ac:dyDescent="0.25">
      <c r="B27" t="s">
        <v>2</v>
      </c>
    </row>
    <row r="29" spans="2:2" x14ac:dyDescent="0.25">
      <c r="B29" s="2" t="s">
        <v>6</v>
      </c>
    </row>
    <row r="30" spans="2:2" x14ac:dyDescent="0.25">
      <c r="B30" t="s">
        <v>2</v>
      </c>
    </row>
    <row r="31" spans="2:2" x14ac:dyDescent="0.25">
      <c r="B31" s="1" t="s">
        <v>9</v>
      </c>
    </row>
    <row r="32" spans="2:2" x14ac:dyDescent="0.25">
      <c r="B32" t="s">
        <v>10</v>
      </c>
    </row>
    <row r="35" spans="2:2" x14ac:dyDescent="0.25">
      <c r="B35" s="2"/>
    </row>
    <row r="40" spans="2:2" x14ac:dyDescent="0.25">
      <c r="B40" s="2" t="s">
        <v>6</v>
      </c>
    </row>
    <row r="41" spans="2:2" x14ac:dyDescent="0.25">
      <c r="B41" t="s">
        <v>11</v>
      </c>
    </row>
    <row r="42" spans="2:2" x14ac:dyDescent="0.25">
      <c r="B42" t="s">
        <v>12</v>
      </c>
    </row>
    <row r="43" spans="2:2" x14ac:dyDescent="0.25">
      <c r="B43" t="s">
        <v>13</v>
      </c>
    </row>
    <row r="44" spans="2:2" x14ac:dyDescent="0.25">
      <c r="B44" t="s">
        <v>14</v>
      </c>
    </row>
    <row r="45" spans="2:2" x14ac:dyDescent="0.25">
      <c r="B45" t="s">
        <v>15</v>
      </c>
    </row>
    <row r="46" spans="2:2" x14ac:dyDescent="0.25">
      <c r="B46" t="s">
        <v>16</v>
      </c>
    </row>
    <row r="47" spans="2:2" x14ac:dyDescent="0.25">
      <c r="B47" t="s">
        <v>17</v>
      </c>
    </row>
    <row r="48" spans="2:2" x14ac:dyDescent="0.25">
      <c r="B48" t="s">
        <v>18</v>
      </c>
    </row>
    <row r="49" spans="2:2" x14ac:dyDescent="0.25">
      <c r="B49" t="s">
        <v>19</v>
      </c>
    </row>
    <row r="50" spans="2:2" x14ac:dyDescent="0.25">
      <c r="B50" t="s">
        <v>20</v>
      </c>
    </row>
    <row r="51" spans="2:2" x14ac:dyDescent="0.25">
      <c r="B51" t="s">
        <v>21</v>
      </c>
    </row>
    <row r="52" spans="2:2" x14ac:dyDescent="0.25">
      <c r="B52" t="s">
        <v>22</v>
      </c>
    </row>
    <row r="53" spans="2:2" x14ac:dyDescent="0.25">
      <c r="B53" t="s">
        <v>23</v>
      </c>
    </row>
    <row r="54" spans="2:2" x14ac:dyDescent="0.25">
      <c r="B54" t="s">
        <v>24</v>
      </c>
    </row>
    <row r="55" spans="2:2" x14ac:dyDescent="0.25">
      <c r="B55" t="s">
        <v>25</v>
      </c>
    </row>
    <row r="57" spans="2:2" x14ac:dyDescent="0.25">
      <c r="B57" t="s">
        <v>49</v>
      </c>
    </row>
    <row r="58" spans="2:2" x14ac:dyDescent="0.25">
      <c r="B58" t="s">
        <v>50</v>
      </c>
    </row>
    <row r="59" spans="2:2" x14ac:dyDescent="0.25">
      <c r="B59" t="s">
        <v>51</v>
      </c>
    </row>
    <row r="60" spans="2:2" x14ac:dyDescent="0.25">
      <c r="B60" t="s">
        <v>52</v>
      </c>
    </row>
    <row r="61" spans="2:2" x14ac:dyDescent="0.25">
      <c r="B61" t="s">
        <v>53</v>
      </c>
    </row>
    <row r="62" spans="2:2" x14ac:dyDescent="0.25">
      <c r="B62" t="s">
        <v>54</v>
      </c>
    </row>
    <row r="63" spans="2:2" x14ac:dyDescent="0.25">
      <c r="B63" t="s">
        <v>55</v>
      </c>
    </row>
    <row r="64" spans="2:2" x14ac:dyDescent="0.25">
      <c r="B64" t="s">
        <v>56</v>
      </c>
    </row>
    <row r="65" spans="2:2" x14ac:dyDescent="0.25">
      <c r="B65" t="s">
        <v>57</v>
      </c>
    </row>
    <row r="66" spans="2:2" x14ac:dyDescent="0.25">
      <c r="B66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P_MPImpressos" ma:contentTypeID="0x01010053785B41D442DB4BA16CF6B3E29EB69900A19242FD1B135440B730D73A7147D4FC" ma:contentTypeVersion="19" ma:contentTypeDescription="" ma:contentTypeScope="" ma:versionID="2fcefde75c6ffa019e3439054d03760e">
  <xsd:schema xmlns:xsd="http://www.w3.org/2001/XMLSchema" xmlns:xs="http://www.w3.org/2001/XMLSchema" xmlns:p="http://schemas.microsoft.com/office/2006/metadata/properties" xmlns:ns2="02991b9d-b205-4cd0-b0e0-eecec9461626" xmlns:ns3="d2d47d6e-90b9-4a54-bf39-d72ba95ecf82" xmlns:ns4="1f7f81e8-4cc4-4e76-bf13-46cc33613a3c" xmlns:ns5="38f2933b-4f2e-4e67-aac6-f2cbfba79120" targetNamespace="http://schemas.microsoft.com/office/2006/metadata/properties" ma:root="true" ma:fieldsID="3afab6e83d5d3e909fb8fa63ca9c9c77" ns2:_="" ns3:_="" ns4:_="" ns5:_="">
    <xsd:import namespace="02991b9d-b205-4cd0-b0e0-eecec9461626"/>
    <xsd:import namespace="d2d47d6e-90b9-4a54-bf39-d72ba95ecf82"/>
    <xsd:import namespace="1f7f81e8-4cc4-4e76-bf13-46cc33613a3c"/>
    <xsd:import namespace="38f2933b-4f2e-4e67-aac6-f2cbfba79120"/>
    <xsd:element name="properties">
      <xsd:complexType>
        <xsd:sequence>
          <xsd:element name="documentManagement">
            <xsd:complexType>
              <xsd:all>
                <xsd:element ref="ns2:Processo"/>
                <xsd:element ref="ns2:OutrosProcessos" minOccurs="0"/>
                <xsd:element ref="ns3:Numero" minOccurs="0"/>
                <xsd:element ref="ns3:UnidadeOrganica" minOccurs="0"/>
                <xsd:element ref="ns3:OutrasUnidadesOrganicas" minOccurs="0"/>
                <xsd:element ref="ns3:EstadoDoc" minOccurs="0"/>
                <xsd:element ref="ns3:AutorOriginal" minOccurs="0"/>
                <xsd:element ref="ns3:DataOriginal" minOccurs="0"/>
                <xsd:element ref="ns3:NivelSeguranca" minOccurs="0"/>
                <xsd:element ref="ns3:ArquivoFisico" minOccurs="0"/>
                <xsd:element ref="ns3:Revisao"/>
                <xsd:element ref="ns4:Comentários_x0020_Versão"/>
                <xsd:element ref="ns3:PeriodoRevisao" minOccurs="0"/>
                <xsd:element ref="ns3:EmissorAutor" minOccurs="0"/>
                <xsd:element ref="ns3:ValidadoPor" minOccurs="0"/>
                <xsd:element ref="ns3:DataValidacao" minOccurs="0"/>
                <xsd:element ref="ns3:AprovadoPor" minOccurs="0"/>
                <xsd:element ref="ns3:DataAprovacao" minOccurs="0"/>
                <xsd:element ref="ns3:EstadoAprovacao" minOccurs="0"/>
                <xsd:element ref="ns3:DataUltimaRevisao" minOccurs="0"/>
                <xsd:element ref="ns3:Metadados" minOccurs="0"/>
                <xsd:element ref="ns5:Documento_x0020_Obsoleto" minOccurs="0"/>
                <xsd:element ref="ns4:ProcessoStr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91b9d-b205-4cd0-b0e0-eecec9461626" elementFormDefault="qualified">
    <xsd:import namespace="http://schemas.microsoft.com/office/2006/documentManagement/types"/>
    <xsd:import namespace="http://schemas.microsoft.com/office/infopath/2007/PartnerControls"/>
    <xsd:element name="Processo" ma:index="2" ma:displayName="Processo" ma:list="990c67f4-d7fb-4877-a453-c186e97b8ca5" ma:internalName="Processo" ma:showField="Title" ma:web="11d4e8a6-fa5f-4b1f-8c1d-96e0cf723f27">
      <xsd:simpleType>
        <xsd:restriction base="dms:Lookup"/>
      </xsd:simpleType>
    </xsd:element>
    <xsd:element name="OutrosProcessos" ma:index="3" nillable="true" ma:displayName="Outros Processos" ma:hidden="true" ma:list="{990C67F4-D7FB-4877-A453-C186E97B8CA5}" ma:internalName="OutrosProcessos" ma:readOnly="false" ma:showField="Title" ma:web="{11d4e8a6-fa5f-4b1f-8c1d-96e0cf723f2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47d6e-90b9-4a54-bf39-d72ba95ecf82" elementFormDefault="qualified">
    <xsd:import namespace="http://schemas.microsoft.com/office/2006/documentManagement/types"/>
    <xsd:import namespace="http://schemas.microsoft.com/office/infopath/2007/PartnerControls"/>
    <xsd:element name="Numero" ma:index="4" nillable="true" ma:displayName="Número" ma:internalName="Numero">
      <xsd:simpleType>
        <xsd:restriction base="dms:Text">
          <xsd:maxLength value="255"/>
        </xsd:restriction>
      </xsd:simpleType>
    </xsd:element>
    <xsd:element name="UnidadeOrganica" ma:index="5" nillable="true" ma:displayName="Unidade Orgânica" ma:list="{b974d24d-c557-4407-aefb-1876cae93095}" ma:internalName="UnidadeOrganica" ma:showField="Title" ma:web="1f7f81e8-4cc4-4e76-bf13-46cc33613a3c">
      <xsd:simpleType>
        <xsd:restriction base="dms:Lookup"/>
      </xsd:simpleType>
    </xsd:element>
    <xsd:element name="OutrasUnidadesOrganicas" ma:index="6" nillable="true" ma:displayName="Outras Unidades Orgânicas" ma:hidden="true" ma:list="{b974d24d-c557-4407-aefb-1876cae93095}" ma:internalName="OutrasUnidadesOrganicas" ma:readOnly="false" ma:showField="Title" ma:web="1f7f81e8-4cc4-4e76-bf13-46cc33613a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stadoDoc" ma:index="7" nillable="true" ma:displayName="Estado Doc." ma:default="Ativo" ma:format="Dropdown" ma:internalName="EstadoDoc">
      <xsd:simpleType>
        <xsd:restriction base="dms:Choice">
          <xsd:enumeration value="Ativo"/>
          <xsd:enumeration value="Obsoleto"/>
          <xsd:enumeration value="Rascunho"/>
        </xsd:restriction>
      </xsd:simpleType>
    </xsd:element>
    <xsd:element name="AutorOriginal" ma:index="8" nillable="true" ma:displayName="Autor Original" ma:hidden="true" ma:list="UserInfo" ma:SharePointGroup="0" ma:internalName="AutorOriginal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Original" ma:index="9" nillable="true" ma:displayName="Data Original" ma:format="DateOnly" ma:hidden="true" ma:internalName="DataOriginal" ma:readOnly="false">
      <xsd:simpleType>
        <xsd:restriction base="dms:DateTime"/>
      </xsd:simpleType>
    </xsd:element>
    <xsd:element name="NivelSeguranca" ma:index="10" nillable="true" ma:displayName="Nível de Seguranca" ma:format="Dropdown" ma:hidden="true" ma:internalName="NivelSeguranca" ma:readOnly="false">
      <xsd:simpleType>
        <xsd:restriction base="dms:Choice">
          <xsd:enumeration value="Nivel 1"/>
        </xsd:restriction>
      </xsd:simpleType>
    </xsd:element>
    <xsd:element name="ArquivoFisico" ma:index="11" nillable="true" ma:displayName="Arquivo Físico" ma:hidden="true" ma:internalName="ArquivoFisico" ma:readOnly="false">
      <xsd:simpleType>
        <xsd:restriction base="dms:Text">
          <xsd:maxLength value="255"/>
        </xsd:restriction>
      </xsd:simpleType>
    </xsd:element>
    <xsd:element name="Revisao" ma:index="12" ma:displayName="Revisão Nº" ma:internalName="Revisao" ma:readOnly="false" ma:percentage="FALSE">
      <xsd:simpleType>
        <xsd:restriction base="dms:Number"/>
      </xsd:simpleType>
    </xsd:element>
    <xsd:element name="PeriodoRevisao" ma:index="14" nillable="true" ma:displayName="Periodo Revisão" ma:hidden="true" ma:internalName="PeriodoRevisao" ma:readOnly="false" ma:percentage="FALSE">
      <xsd:simpleType>
        <xsd:restriction base="dms:Number"/>
      </xsd:simpleType>
    </xsd:element>
    <xsd:element name="EmissorAutor" ma:index="15" nillable="true" ma:displayName="Emissor / Autor" ma:hidden="true" ma:list="UserInfo" ma:SearchPeopleOnly="false" ma:SharePointGroup="0" ma:internalName="EmissorA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alidadoPor" ma:index="16" nillable="true" ma:displayName="Validado Por" ma:hidden="true" ma:list="UserInfo" ma:SharePointGroup="0" ma:internalName="ValidadoP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Validacao" ma:index="17" nillable="true" ma:displayName="Data Validação" ma:format="DateOnly" ma:hidden="true" ma:internalName="DataValidacao" ma:readOnly="false">
      <xsd:simpleType>
        <xsd:restriction base="dms:DateTime"/>
      </xsd:simpleType>
    </xsd:element>
    <xsd:element name="AprovadoPor" ma:index="18" nillable="true" ma:displayName="Aprovado Por" ma:list="UserInfo" ma:SharePointGroup="0" ma:internalName="AprovadoP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aAprovacao" ma:index="19" nillable="true" ma:displayName="Data Aprovação" ma:format="DateOnly" ma:internalName="DataAprovacao">
      <xsd:simpleType>
        <xsd:restriction base="dms:DateTime"/>
      </xsd:simpleType>
    </xsd:element>
    <xsd:element name="EstadoAprovacao" ma:index="20" nillable="true" ma:displayName="Estado Aprovação E.Qualidade" ma:default="Aprovado" ma:format="Dropdown" ma:hidden="true" ma:internalName="EstadoAprovacao" ma:readOnly="false">
      <xsd:simpleType>
        <xsd:restriction base="dms:Choice">
          <xsd:enumeration value="Rascunho"/>
          <xsd:enumeration value="Validado"/>
          <xsd:enumeration value="Aprovado"/>
        </xsd:restriction>
      </xsd:simpleType>
    </xsd:element>
    <xsd:element name="DataUltimaRevisao" ma:index="21" nillable="true" ma:displayName="Data Última Revisão" ma:format="DateOnly" ma:hidden="true" ma:internalName="DataUltimaRevisao" ma:readOnly="false">
      <xsd:simpleType>
        <xsd:restriction base="dms:DateTime"/>
      </xsd:simpleType>
    </xsd:element>
    <xsd:element name="Metadados" ma:index="22" nillable="true" ma:displayName="Metadados" ma:hidden="true" ma:internalName="Metadado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f81e8-4cc4-4e76-bf13-46cc33613a3c" elementFormDefault="qualified">
    <xsd:import namespace="http://schemas.microsoft.com/office/2006/documentManagement/types"/>
    <xsd:import namespace="http://schemas.microsoft.com/office/infopath/2007/PartnerControls"/>
    <xsd:element name="Comentários_x0020_Versão" ma:index="13" ma:displayName="Comentários Versão" ma:internalName="Coment_x00e1_rios_x0020_Vers_x00e3_o">
      <xsd:simpleType>
        <xsd:restriction base="dms:Note">
          <xsd:maxLength value="255"/>
        </xsd:restriction>
      </xsd:simpleType>
    </xsd:element>
    <xsd:element name="ProcessoString" ma:index="30" nillable="true" ma:displayName="ProcessoString" ma:internalName="ProcessoStrin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f2933b-4f2e-4e67-aac6-f2cbfba79120" elementFormDefault="qualified">
    <xsd:import namespace="http://schemas.microsoft.com/office/2006/documentManagement/types"/>
    <xsd:import namespace="http://schemas.microsoft.com/office/infopath/2007/PartnerControls"/>
    <xsd:element name="Documento_x0020_Obsoleto" ma:index="23" nillable="true" ma:displayName="Documento Obsoleto" ma:list="{AB206A11-6D34-478B-9E64-92AAEF001029}" ma:internalName="Documento_x0020_Obsolet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quivoFisico xmlns="d2d47d6e-90b9-4a54-bf39-d72ba95ecf82" xsi:nil="true"/>
    <Processo xmlns="02991b9d-b205-4cd0-b0e0-eecec9461626">3</Processo>
    <AutorOriginal xmlns="d2d47d6e-90b9-4a54-bf39-d72ba95ecf82">
      <UserInfo>
        <DisplayName/>
        <AccountId xsi:nil="true"/>
        <AccountType/>
      </UserInfo>
    </AutorOriginal>
    <ValidadoPor xmlns="d2d47d6e-90b9-4a54-bf39-d72ba95ecf82">
      <UserInfo>
        <DisplayName/>
        <AccountId xsi:nil="true"/>
        <AccountType/>
      </UserInfo>
    </ValidadoPor>
    <Documento_x0020_Obsoleto xmlns="38f2933b-4f2e-4e67-aac6-f2cbfba79120">314</Documento_x0020_Obsoleto>
    <EstadoDoc xmlns="d2d47d6e-90b9-4a54-bf39-d72ba95ecf82">Ativo</EstadoDoc>
    <OutrasUnidadesOrganicas xmlns="d2d47d6e-90b9-4a54-bf39-d72ba95ecf82"/>
    <DataUltimaRevisao xmlns="d2d47d6e-90b9-4a54-bf39-d72ba95ecf82" xsi:nil="true"/>
    <OutrosProcessos xmlns="02991b9d-b205-4cd0-b0e0-eecec9461626"/>
    <AprovadoPor xmlns="d2d47d6e-90b9-4a54-bf39-d72ba95ecf82">
      <UserInfo>
        <DisplayName>Lara Gabriela Caldas Salgado</DisplayName>
        <AccountId>167</AccountId>
        <AccountType/>
      </UserInfo>
    </AprovadoPor>
    <Comentários_x0020_Versão xmlns="1f7f81e8-4cc4-4e76-bf13-46cc33613a3c">Corrigida a numeração 6.9.1 – encontrava-se repetida tanto para “varandas sobre o domínio público” como para “varandas sobre o domínio privado” (estas últimas deveriam ser 6.9.2)</Comentários_x0020_Versão>
    <Metadados xmlns="d2d47d6e-90b9-4a54-bf39-d72ba95ecf82" xsi:nil="true"/>
    <Numero xmlns="d2d47d6e-90b9-4a54-bf39-d72ba95ecf82">C03-03-IMP-212</Numero>
    <Revisao xmlns="d2d47d6e-90b9-4a54-bf39-d72ba95ecf82">25</Revisao>
    <PeriodoRevisao xmlns="d2d47d6e-90b9-4a54-bf39-d72ba95ecf82" xsi:nil="true"/>
    <DataOriginal xmlns="d2d47d6e-90b9-4a54-bf39-d72ba95ecf82" xsi:nil="true"/>
    <UnidadeOrganica xmlns="d2d47d6e-90b9-4a54-bf39-d72ba95ecf82">485</UnidadeOrganica>
    <DataAprovacao xmlns="d2d47d6e-90b9-4a54-bf39-d72ba95ecf82">2026-01-23T00:00:00+00:00</DataAprovacao>
    <EstadoAprovacao xmlns="d2d47d6e-90b9-4a54-bf39-d72ba95ecf82">Aprovado</EstadoAprovacao>
    <EmissorAutor xmlns="d2d47d6e-90b9-4a54-bf39-d72ba95ecf82">
      <UserInfo>
        <DisplayName/>
        <AccountId xsi:nil="true"/>
        <AccountType/>
      </UserInfo>
    </EmissorAutor>
    <NivelSeguranca xmlns="d2d47d6e-90b9-4a54-bf39-d72ba95ecf82" xsi:nil="true"/>
    <DataValidacao xmlns="d2d47d6e-90b9-4a54-bf39-d72ba95ecf82" xsi:nil="true"/>
    <ProcessoString xmlns="1f7f81e8-4cc4-4e76-bf13-46cc33613a3c">Gestão Urbanística</ProcessoString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7FA58-2190-470C-BD6F-E678C54D4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991b9d-b205-4cd0-b0e0-eecec9461626"/>
    <ds:schemaRef ds:uri="d2d47d6e-90b9-4a54-bf39-d72ba95ecf82"/>
    <ds:schemaRef ds:uri="1f7f81e8-4cc4-4e76-bf13-46cc33613a3c"/>
    <ds:schemaRef ds:uri="38f2933b-4f2e-4e67-aac6-f2cbfba79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9F41FC-F1D6-4BF4-A75D-614F97E5B3C4}">
  <ds:schemaRefs>
    <ds:schemaRef ds:uri="d2d47d6e-90b9-4a54-bf39-d72ba95ecf82"/>
    <ds:schemaRef ds:uri="http://purl.org/dc/dcmitype/"/>
    <ds:schemaRef ds:uri="1f7f81e8-4cc4-4e76-bf13-46cc33613a3c"/>
    <ds:schemaRef ds:uri="http://purl.org/dc/terms/"/>
    <ds:schemaRef ds:uri="http://www.w3.org/XML/1998/namespace"/>
    <ds:schemaRef ds:uri="http://schemas.microsoft.com/office/infopath/2007/PartnerControls"/>
    <ds:schemaRef ds:uri="02991b9d-b205-4cd0-b0e0-eecec946162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38f2933b-4f2e-4e67-aac6-f2cbfba7912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6A8A55-CB6C-4D60-BDB9-732644B8D3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 QS</vt:lpstr>
      <vt:lpstr>Folha1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C03-03-Imp-212-Quadro Sinótico (Mapa-Medições) - Edificação</dc:title>
  <dc:creator>Lara Gabriela Caldas Salgado</dc:creator>
  <cp:lastModifiedBy>Paula Cristina Matos Loureiro Duarte</cp:lastModifiedBy>
  <cp:lastPrinted>2023-10-20T14:04:41Z</cp:lastPrinted>
  <dcterms:created xsi:type="dcterms:W3CDTF">2021-03-24T12:06:55Z</dcterms:created>
  <dcterms:modified xsi:type="dcterms:W3CDTF">2026-01-27T10:59:02Z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0x01010053785B41D442DB4BA16CF6B3E29EB69900A19242FD1B135440B730D73A7147D4FC</vt:lpwstr>
  </property>
</Properties>
</file>